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135" tabRatio="603"/>
  </bookViews>
  <sheets>
    <sheet name="Budget" sheetId="1" r:id="rId1"/>
    <sheet name="Métiers recherche clinique" sheetId="3" r:id="rId2"/>
    <sheet name="Coûts salariaux EPS" sheetId="9" r:id="rId3"/>
    <sheet name="surcoûts" sheetId="10" r:id="rId4"/>
    <sheet name="FAQ" sheetId="6" r:id="rId5"/>
    <sheet name="Feuil1" sheetId="8" r:id="rId6"/>
    <sheet name="RappelData" sheetId="5" state="hidden" r:id="rId7"/>
  </sheets>
  <externalReferences>
    <externalReference r:id="rId8"/>
    <externalReference r:id="rId9"/>
  </externalReferences>
  <definedNames>
    <definedName name="_xlnm._FilterDatabase" localSheetId="3" hidden="1">surcoûts!$A$1:$IX$1</definedName>
    <definedName name="Assurance">#REF!</definedName>
    <definedName name="Assurances">#REF!</definedName>
    <definedName name="BinaireOuiNon">#REF!</definedName>
    <definedName name="choix">#REF!</definedName>
    <definedName name="Données">#REF!</definedName>
    <definedName name="Donnéess">#REF!</definedName>
    <definedName name="facturation">#REF!</definedName>
    <definedName name="_xlnm.Print_Titles" localSheetId="3">surcoûts!$19:$20</definedName>
    <definedName name="Investigation">#REF!</definedName>
    <definedName name="Investigations">#REF!</definedName>
    <definedName name="Méthodo">#REF!</definedName>
    <definedName name="methodos">#REF!</definedName>
    <definedName name="Montage">#REF!</definedName>
    <definedName name="Montages">#REF!</definedName>
    <definedName name="Oui">#REF!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 localSheetId="3">[1]RappelData!#REF!</definedName>
    <definedName name="Statutjuridique">RappelData!#REF!</definedName>
    <definedName name="Vigilance">#REF!</definedName>
    <definedName name="Vigilances">#REF!</definedName>
    <definedName name="visite_centre">[2]Liste1!$A$1:$A$2</definedName>
    <definedName name="_xlnm.Print_Area" localSheetId="0">Budget!$A$1:$E$114</definedName>
    <definedName name="_xlnm.Print_Area" localSheetId="1">'Métiers recherche clinique'!$A$1:$P$72</definedName>
    <definedName name="_xlnm.Print_Area" localSheetId="6">RappelData!$A$1:$B$7</definedName>
    <definedName name="_xlnm.Print_Area" localSheetId="3">surcoûts!$A$1:$Q$150</definedName>
  </definedNames>
  <calcPr calcId="152511"/>
</workbook>
</file>

<file path=xl/calcChain.xml><?xml version="1.0" encoding="utf-8"?>
<calcChain xmlns="http://schemas.openxmlformats.org/spreadsheetml/2006/main">
  <c r="E68" i="1" l="1"/>
  <c r="E59" i="1"/>
  <c r="C34" i="1"/>
  <c r="O141" i="10" l="1"/>
  <c r="P141" i="10" s="1"/>
  <c r="O140" i="10"/>
  <c r="P140" i="10" s="1"/>
  <c r="O139" i="10"/>
  <c r="P139" i="10" s="1"/>
  <c r="P138" i="10"/>
  <c r="O138" i="10"/>
  <c r="O137" i="10"/>
  <c r="P137" i="10" s="1"/>
  <c r="P136" i="10"/>
  <c r="O136" i="10"/>
  <c r="O135" i="10"/>
  <c r="P135" i="10" s="1"/>
  <c r="O134" i="10"/>
  <c r="P134" i="10" s="1"/>
  <c r="O133" i="10"/>
  <c r="P133" i="10" s="1"/>
  <c r="O129" i="10"/>
  <c r="P129" i="10" s="1"/>
  <c r="P128" i="10"/>
  <c r="O128" i="10"/>
  <c r="O125" i="10"/>
  <c r="P125" i="10" s="1"/>
  <c r="O124" i="10"/>
  <c r="P124" i="10" s="1"/>
  <c r="D120" i="10"/>
  <c r="O120" i="10" s="1"/>
  <c r="P120" i="10" s="1"/>
  <c r="D119" i="10"/>
  <c r="O119" i="10" s="1"/>
  <c r="P119" i="10" s="1"/>
  <c r="D118" i="10"/>
  <c r="O118" i="10" s="1"/>
  <c r="P118" i="10" s="1"/>
  <c r="O117" i="10"/>
  <c r="P117" i="10" s="1"/>
  <c r="D117" i="10"/>
  <c r="D116" i="10"/>
  <c r="O116" i="10" s="1"/>
  <c r="P116" i="10" s="1"/>
  <c r="D115" i="10"/>
  <c r="O115" i="10" s="1"/>
  <c r="P115" i="10" s="1"/>
  <c r="D114" i="10"/>
  <c r="O114" i="10" s="1"/>
  <c r="P114" i="10" s="1"/>
  <c r="P113" i="10"/>
  <c r="O113" i="10"/>
  <c r="O109" i="10"/>
  <c r="P109" i="10" s="1"/>
  <c r="O108" i="10"/>
  <c r="P108" i="10" s="1"/>
  <c r="P110" i="10" s="1"/>
  <c r="D108" i="10"/>
  <c r="O104" i="10"/>
  <c r="P104" i="10" s="1"/>
  <c r="P103" i="10"/>
  <c r="O103" i="10"/>
  <c r="O99" i="10"/>
  <c r="P99" i="10" s="1"/>
  <c r="O98" i="10"/>
  <c r="P98" i="10" s="1"/>
  <c r="P97" i="10"/>
  <c r="O97" i="10"/>
  <c r="O93" i="10"/>
  <c r="P93" i="10" s="1"/>
  <c r="P90" i="10"/>
  <c r="O90" i="10"/>
  <c r="O89" i="10"/>
  <c r="P89" i="10" s="1"/>
  <c r="O88" i="10"/>
  <c r="P88" i="10" s="1"/>
  <c r="O87" i="10"/>
  <c r="P87" i="10" s="1"/>
  <c r="O86" i="10"/>
  <c r="P86" i="10" s="1"/>
  <c r="P83" i="10"/>
  <c r="O83" i="10"/>
  <c r="D82" i="10"/>
  <c r="O82" i="10" s="1"/>
  <c r="P82" i="10" s="1"/>
  <c r="O81" i="10"/>
  <c r="P81" i="10" s="1"/>
  <c r="O79" i="10"/>
  <c r="P79" i="10" s="1"/>
  <c r="D79" i="10"/>
  <c r="O78" i="10"/>
  <c r="P78" i="10" s="1"/>
  <c r="P77" i="10"/>
  <c r="O77" i="10"/>
  <c r="O76" i="10"/>
  <c r="P76" i="10" s="1"/>
  <c r="P74" i="10"/>
  <c r="O74" i="10"/>
  <c r="O71" i="10"/>
  <c r="P71" i="10" s="1"/>
  <c r="P70" i="10"/>
  <c r="O70" i="10"/>
  <c r="O67" i="10"/>
  <c r="P67" i="10" s="1"/>
  <c r="O66" i="10"/>
  <c r="P66" i="10" s="1"/>
  <c r="O65" i="10"/>
  <c r="P65" i="10" s="1"/>
  <c r="O64" i="10"/>
  <c r="P64" i="10" s="1"/>
  <c r="O63" i="10"/>
  <c r="P63" i="10" s="1"/>
  <c r="O62" i="10"/>
  <c r="P62" i="10" s="1"/>
  <c r="D59" i="10"/>
  <c r="O59" i="10" s="1"/>
  <c r="P59" i="10" s="1"/>
  <c r="D58" i="10"/>
  <c r="O58" i="10" s="1"/>
  <c r="P58" i="10" s="1"/>
  <c r="O55" i="10"/>
  <c r="P55" i="10" s="1"/>
  <c r="O52" i="10"/>
  <c r="P52" i="10" s="1"/>
  <c r="D48" i="10"/>
  <c r="O48" i="10" s="1"/>
  <c r="P48" i="10" s="1"/>
  <c r="D47" i="10"/>
  <c r="O47" i="10" s="1"/>
  <c r="P47" i="10" s="1"/>
  <c r="D46" i="10"/>
  <c r="O46" i="10" s="1"/>
  <c r="P46" i="10" s="1"/>
  <c r="D45" i="10"/>
  <c r="O45" i="10" s="1"/>
  <c r="P45" i="10" s="1"/>
  <c r="D44" i="10"/>
  <c r="O44" i="10" s="1"/>
  <c r="P44" i="10" s="1"/>
  <c r="O43" i="10"/>
  <c r="P43" i="10" s="1"/>
  <c r="D43" i="10"/>
  <c r="O42" i="10"/>
  <c r="P42" i="10" s="1"/>
  <c r="D42" i="10"/>
  <c r="D41" i="10"/>
  <c r="O41" i="10" s="1"/>
  <c r="P41" i="10" s="1"/>
  <c r="D40" i="10"/>
  <c r="O40" i="10" s="1"/>
  <c r="P40" i="10" s="1"/>
  <c r="D39" i="10"/>
  <c r="O39" i="10" s="1"/>
  <c r="P39" i="10" s="1"/>
  <c r="D38" i="10"/>
  <c r="O38" i="10" s="1"/>
  <c r="P38" i="10" s="1"/>
  <c r="D37" i="10"/>
  <c r="O37" i="10" s="1"/>
  <c r="P37" i="10" s="1"/>
  <c r="D34" i="10"/>
  <c r="O34" i="10" s="1"/>
  <c r="P34" i="10" s="1"/>
  <c r="D33" i="10"/>
  <c r="O33" i="10" s="1"/>
  <c r="P33" i="10" s="1"/>
  <c r="D32" i="10"/>
  <c r="O32" i="10" s="1"/>
  <c r="P32" i="10" s="1"/>
  <c r="D31" i="10"/>
  <c r="O31" i="10" s="1"/>
  <c r="P31" i="10" s="1"/>
  <c r="O29" i="10"/>
  <c r="P29" i="10" s="1"/>
  <c r="P25" i="10"/>
  <c r="O25" i="10"/>
  <c r="O23" i="10"/>
  <c r="P23" i="10" s="1"/>
  <c r="P84" i="10" l="1"/>
  <c r="P100" i="10"/>
  <c r="P130" i="10"/>
  <c r="P121" i="10"/>
  <c r="P35" i="10"/>
  <c r="P49" i="10"/>
  <c r="P146" i="10" s="1"/>
  <c r="P144" i="10" l="1"/>
  <c r="C41" i="9"/>
  <c r="D41" i="9" s="1"/>
  <c r="E41" i="9" s="1"/>
  <c r="F41" i="9" s="1"/>
  <c r="C40" i="9"/>
  <c r="D40" i="9" s="1"/>
  <c r="E40" i="9" s="1"/>
  <c r="F40" i="9" s="1"/>
  <c r="C39" i="9"/>
  <c r="D39" i="9" s="1"/>
  <c r="E39" i="9" s="1"/>
  <c r="F39" i="9" s="1"/>
  <c r="C38" i="9"/>
  <c r="D38" i="9" s="1"/>
  <c r="E38" i="9" s="1"/>
  <c r="F38" i="9" s="1"/>
  <c r="C37" i="9"/>
  <c r="D37" i="9" s="1"/>
  <c r="E37" i="9" s="1"/>
  <c r="F37" i="9" s="1"/>
  <c r="C36" i="9"/>
  <c r="D36" i="9" s="1"/>
  <c r="E36" i="9" s="1"/>
  <c r="F36" i="9" s="1"/>
  <c r="C35" i="9"/>
  <c r="D35" i="9" s="1"/>
  <c r="E35" i="9" s="1"/>
  <c r="F35" i="9" s="1"/>
  <c r="C34" i="9"/>
  <c r="D34" i="9" s="1"/>
  <c r="E34" i="9" s="1"/>
  <c r="F34" i="9" s="1"/>
  <c r="C33" i="9"/>
  <c r="D33" i="9" s="1"/>
  <c r="E33" i="9" s="1"/>
  <c r="F33" i="9" s="1"/>
  <c r="C32" i="9"/>
  <c r="D32" i="9" s="1"/>
  <c r="E32" i="9" s="1"/>
  <c r="F32" i="9" s="1"/>
  <c r="C31" i="9"/>
  <c r="D31" i="9" s="1"/>
  <c r="E31" i="9" s="1"/>
  <c r="F31" i="9" s="1"/>
  <c r="C30" i="9"/>
  <c r="D30" i="9" s="1"/>
  <c r="E30" i="9" s="1"/>
  <c r="F30" i="9" s="1"/>
  <c r="C29" i="9"/>
  <c r="D29" i="9" s="1"/>
  <c r="E29" i="9" s="1"/>
  <c r="F29" i="9" s="1"/>
  <c r="C28" i="9"/>
  <c r="D28" i="9" s="1"/>
  <c r="E28" i="9" s="1"/>
  <c r="F28" i="9" s="1"/>
  <c r="C27" i="9"/>
  <c r="D27" i="9" s="1"/>
  <c r="E27" i="9" s="1"/>
  <c r="F27" i="9" s="1"/>
  <c r="C26" i="9"/>
  <c r="D26" i="9" s="1"/>
  <c r="E26" i="9" s="1"/>
  <c r="F26" i="9" s="1"/>
  <c r="C25" i="9"/>
  <c r="D25" i="9" s="1"/>
  <c r="E25" i="9" s="1"/>
  <c r="F25" i="9" s="1"/>
  <c r="C24" i="9"/>
  <c r="D24" i="9" s="1"/>
  <c r="E24" i="9" s="1"/>
  <c r="F24" i="9" s="1"/>
  <c r="C23" i="9"/>
  <c r="D23" i="9" s="1"/>
  <c r="E23" i="9" s="1"/>
  <c r="F23" i="9" s="1"/>
  <c r="C22" i="9"/>
  <c r="D22" i="9" s="1"/>
  <c r="E22" i="9" s="1"/>
  <c r="F22" i="9" s="1"/>
  <c r="C21" i="9"/>
  <c r="D21" i="9" s="1"/>
  <c r="E21" i="9" s="1"/>
  <c r="F21" i="9" s="1"/>
  <c r="C20" i="9"/>
  <c r="D20" i="9" s="1"/>
  <c r="E20" i="9" s="1"/>
  <c r="F20" i="9" s="1"/>
  <c r="C19" i="9"/>
  <c r="D19" i="9" s="1"/>
  <c r="E19" i="9" s="1"/>
  <c r="F19" i="9" s="1"/>
  <c r="C18" i="9"/>
  <c r="D18" i="9" s="1"/>
  <c r="E18" i="9" s="1"/>
  <c r="F18" i="9" s="1"/>
  <c r="C17" i="9"/>
  <c r="D17" i="9" s="1"/>
  <c r="E17" i="9" s="1"/>
  <c r="F17" i="9" s="1"/>
  <c r="C16" i="9"/>
  <c r="D16" i="9" s="1"/>
  <c r="E16" i="9" s="1"/>
  <c r="F16" i="9" s="1"/>
  <c r="C15" i="9"/>
  <c r="D15" i="9" s="1"/>
  <c r="E15" i="9" s="1"/>
  <c r="F15" i="9" s="1"/>
  <c r="C14" i="9"/>
  <c r="D14" i="9" s="1"/>
  <c r="E14" i="9" s="1"/>
  <c r="F14" i="9" s="1"/>
  <c r="C13" i="9"/>
  <c r="D13" i="9" s="1"/>
  <c r="E13" i="9" s="1"/>
  <c r="F13" i="9" s="1"/>
  <c r="C12" i="9"/>
  <c r="D12" i="9" s="1"/>
  <c r="E12" i="9" s="1"/>
  <c r="F12" i="9" s="1"/>
  <c r="C11" i="9"/>
  <c r="D11" i="9" s="1"/>
  <c r="E11" i="9" s="1"/>
  <c r="F11" i="9" s="1"/>
  <c r="C10" i="9"/>
  <c r="D10" i="9" s="1"/>
  <c r="E10" i="9" s="1"/>
  <c r="F10" i="9" s="1"/>
  <c r="C9" i="9"/>
  <c r="D9" i="9" s="1"/>
  <c r="E9" i="9" s="1"/>
  <c r="F9" i="9" s="1"/>
  <c r="C8" i="9"/>
  <c r="D8" i="9" s="1"/>
  <c r="E8" i="9" s="1"/>
  <c r="F8" i="9" s="1"/>
  <c r="C7" i="9"/>
  <c r="D7" i="9" s="1"/>
  <c r="E7" i="9" s="1"/>
  <c r="F7" i="9" s="1"/>
  <c r="C6" i="9"/>
  <c r="D6" i="9" s="1"/>
  <c r="E6" i="9" s="1"/>
  <c r="F6" i="9" s="1"/>
  <c r="C5" i="9"/>
  <c r="D5" i="9" s="1"/>
  <c r="E5" i="9" s="1"/>
  <c r="F5" i="9" s="1"/>
  <c r="C4" i="9"/>
  <c r="D4" i="9" s="1"/>
  <c r="E4" i="9" s="1"/>
  <c r="F4" i="9" s="1"/>
  <c r="E43" i="1" l="1"/>
  <c r="F43" i="1" s="1"/>
  <c r="B8" i="5" l="1"/>
  <c r="E109" i="1" l="1"/>
  <c r="D108" i="1"/>
  <c r="B113" i="1" l="1"/>
  <c r="B5" i="5"/>
  <c r="A10" i="1"/>
  <c r="B6" i="5" l="1"/>
  <c r="B3" i="5" l="1"/>
  <c r="B2" i="5"/>
  <c r="B1" i="5"/>
  <c r="E41" i="1"/>
  <c r="E62" i="1"/>
  <c r="E44" i="1"/>
  <c r="C35" i="1"/>
  <c r="E66" i="1"/>
  <c r="E40" i="1"/>
  <c r="E42" i="1"/>
  <c r="E45" i="1"/>
  <c r="E46" i="1"/>
  <c r="E47" i="1"/>
  <c r="E48" i="1"/>
  <c r="E49" i="1"/>
  <c r="E24" i="1"/>
  <c r="E54" i="1"/>
  <c r="E55" i="1"/>
  <c r="E56" i="1"/>
  <c r="E57" i="1"/>
  <c r="E58" i="1"/>
  <c r="E60" i="1"/>
  <c r="E61" i="1"/>
  <c r="E63" i="1"/>
  <c r="E64" i="1"/>
  <c r="E65" i="1"/>
  <c r="E67" i="1"/>
  <c r="E53" i="1"/>
  <c r="E39" i="1"/>
  <c r="E21" i="1"/>
  <c r="E23" i="1"/>
  <c r="E25" i="1"/>
  <c r="E27" i="1"/>
  <c r="E28" i="1"/>
  <c r="E29" i="1"/>
  <c r="E30" i="1"/>
  <c r="E32" i="1"/>
  <c r="E33" i="1"/>
  <c r="E34" i="1" l="1"/>
  <c r="E35" i="1" s="1"/>
  <c r="E50" i="1"/>
  <c r="B78" i="1"/>
  <c r="B80" i="1" s="1"/>
  <c r="B71" i="1" l="1"/>
  <c r="B73" i="1"/>
  <c r="B7" i="5"/>
  <c r="B75" i="1" l="1"/>
  <c r="B86" i="1" s="1"/>
  <c r="B83" i="1" l="1"/>
  <c r="B112" i="1"/>
  <c r="B114" i="1" s="1"/>
  <c r="B4" i="5"/>
</calcChain>
</file>

<file path=xl/comments1.xml><?xml version="1.0" encoding="utf-8"?>
<comments xmlns="http://schemas.openxmlformats.org/spreadsheetml/2006/main">
  <authors>
    <author>Auteur</author>
  </authors>
  <commentList>
    <comment ref="A1" authorId="0" shapeId="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A8" authorId="0" shapeId="0">
      <text>
        <r>
          <rPr>
            <b/>
            <sz val="11"/>
            <color indexed="81"/>
            <rFont val="Tahoma"/>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11" authorId="0" shapeId="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text>
        <r>
          <rPr>
            <sz val="11"/>
            <color indexed="81"/>
            <rFont val="Tahoma"/>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t>
        </r>
        <r>
          <rPr>
            <sz val="8"/>
            <color indexed="81"/>
            <rFont val="Tahoma"/>
            <family val="2"/>
          </rPr>
          <t xml:space="preserve">
</t>
        </r>
        <r>
          <rPr>
            <sz val="11"/>
            <color indexed="81"/>
            <rFont val="Tahoma"/>
            <family val="2"/>
          </rPr>
          <t>Le financement des personnels non rémunérés par un établissement de santé ,GCS, maison de santé ou centre de santé est exclu (par exemple les doctorants, la partie universitaire des personnels à statut hospitalo universitaire)</t>
        </r>
        <r>
          <rPr>
            <sz val="8"/>
            <color indexed="81"/>
            <rFont val="Tahoma"/>
            <family val="2"/>
          </rPr>
          <t xml:space="preserve">
</t>
        </r>
      </text>
    </comment>
    <comment ref="C17" authorId="0" shapeId="0">
      <text>
        <r>
          <rPr>
            <sz val="11"/>
            <color indexed="81"/>
            <rFont val="Tahoma"/>
            <family val="2"/>
          </rPr>
          <t>Le mois.personne correspond à 1/12 d'ETP annuel.
Le mois.personne est l'unité de base : il n'est donc pas possible de diviser le mois en semaines ou en jours</t>
        </r>
        <r>
          <rPr>
            <sz val="8"/>
            <color indexed="81"/>
            <rFont val="Tahoma"/>
            <family val="2"/>
          </rPr>
          <t xml:space="preserve">
</t>
        </r>
      </text>
    </comment>
    <comment ref="D17" authorId="0" shapeId="0">
      <text>
        <r>
          <rPr>
            <b/>
            <sz val="11"/>
            <color indexed="81"/>
            <rFont val="Tahoma"/>
            <family val="2"/>
          </rPr>
          <t>Les coûts de personnels budgétés  dans le cadre du projet doivent couvrir l'ensemble des charges directes liées à l'emploi : salaire + charges salariales + assurance indemnisation perte d'emploi</t>
        </r>
      </text>
    </comment>
    <comment ref="A20" authorId="0" shapeId="0">
      <text>
        <r>
          <rPr>
            <sz val="11"/>
            <color indexed="81"/>
            <rFont val="Tahoma"/>
            <family val="2"/>
          </rPr>
          <t xml:space="preserve">Les métiers de la recherche clinique sont déclinés en trois sous familles.
Chaque sous famille correspond à un ensemble de métiers de la recherche participant à une des trois missions (investigation </t>
        </r>
        <r>
          <rPr>
            <b/>
            <sz val="14"/>
            <color indexed="81"/>
            <rFont val="Tahoma"/>
            <family val="2"/>
          </rPr>
          <t xml:space="preserve">- </t>
        </r>
        <r>
          <rPr>
            <sz val="11"/>
            <color indexed="81"/>
            <rFont val="Tahoma"/>
            <family val="2"/>
          </rPr>
          <t xml:space="preserve">coordination, organisation et surveillance </t>
        </r>
        <r>
          <rPr>
            <b/>
            <sz val="14"/>
            <color indexed="81"/>
            <rFont val="Tahoma"/>
            <family val="2"/>
          </rPr>
          <t xml:space="preserve">- </t>
        </r>
        <r>
          <rPr>
            <sz val="11"/>
            <color indexed="81"/>
            <rFont val="Tahoma"/>
            <family val="2"/>
          </rPr>
          <t>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26" authorId="0" shape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31" authorId="0" shape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B37" authorId="0" shapeId="0">
      <text>
        <r>
          <rPr>
            <sz val="11"/>
            <color indexed="81"/>
            <rFont val="Tahoma"/>
            <family val="2"/>
          </rPr>
          <t>Pour les dépenses d'investissement donnant lieu à amortissement, il conviendra de choisir la solution du crédit-bail
Les actes médicaux, paramédicaux et médico-techniques devront systématiquement être cotés avec leur nomenclature de référence (CCAM, NABM, NGAP...)</t>
        </r>
        <r>
          <rPr>
            <sz val="8"/>
            <color indexed="81"/>
            <rFont val="Tahoma"/>
            <family val="2"/>
          </rPr>
          <t xml:space="preserve">
</t>
        </r>
        <r>
          <rPr>
            <sz val="11"/>
            <color indexed="81"/>
            <rFont val="Tahoma"/>
            <family val="2"/>
          </rPr>
          <t xml:space="preserve">
Attention, concernant les facturations sur les prestations de recherche </t>
        </r>
        <r>
          <rPr>
            <b/>
            <sz val="11"/>
            <color indexed="81"/>
            <rFont val="Tahoma"/>
            <family val="2"/>
          </rPr>
          <t>inter-établissements</t>
        </r>
        <r>
          <rPr>
            <sz val="11"/>
            <color indexed="81"/>
            <rFont val="Tahoma"/>
            <family val="2"/>
          </rPr>
          <t xml:space="preserve">, leurs montants sont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A40" authorId="0" shapeId="0">
      <text>
        <r>
          <rPr>
            <sz val="11"/>
            <color indexed="81"/>
            <rFont val="Tahoma"/>
            <family val="2"/>
          </rPr>
          <t>Indiquer l'acte par sa nomenclature de référence, ou à défaut (cas particulier) la description précise de sa valorisation</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41" authorId="0" shapeId="0">
      <text>
        <r>
          <rPr>
            <sz val="11"/>
            <color indexed="81"/>
            <rFont val="Tahoma"/>
            <family val="2"/>
          </rPr>
          <t>Les séjours hospitaliers doivent être dans la mesure du possible référencés avec le GHS ou à défaut le GHM</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42" authorId="0" shapeId="0">
      <text>
        <r>
          <rPr>
            <sz val="11"/>
            <color indexed="81"/>
            <rFont val="Tahoma"/>
            <family val="2"/>
          </rPr>
          <t>Les consommables sont uniquement ceux non inclus dans l'acte inscrit à la nomenclature</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43" authorId="0" shapeId="0">
      <text>
        <r>
          <rPr>
            <sz val="11"/>
            <color indexed="81"/>
            <rFont val="Tahoma"/>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r>
          <rPr>
            <sz val="8"/>
            <color indexed="81"/>
            <rFont val="Tahoma"/>
            <family val="2"/>
          </rPr>
          <t xml:space="preserve">
</t>
        </r>
      </text>
    </comment>
    <comment ref="A44" authorId="0" shapeId="0">
      <text>
        <r>
          <rPr>
            <sz val="11"/>
            <color indexed="81"/>
            <rFont val="Tahoma"/>
            <family val="2"/>
          </rPr>
          <t xml:space="preserve">Seule la </t>
        </r>
        <r>
          <rPr>
            <b/>
            <sz val="11"/>
            <color indexed="81"/>
            <rFont val="Tahoma"/>
            <family val="2"/>
          </rPr>
          <t>mise à disposition</t>
        </r>
        <r>
          <rPr>
            <sz val="11"/>
            <color indexed="81"/>
            <rFont val="Tahoma"/>
            <family val="2"/>
          </rPr>
          <t xml:space="preserve"> par un CRB </t>
        </r>
        <r>
          <rPr>
            <b/>
            <sz val="11"/>
            <color indexed="81"/>
            <rFont val="Tahoma"/>
            <family val="2"/>
          </rPr>
          <t xml:space="preserve">d'échantillons d'origine humaine pour les besoins du projet </t>
        </r>
        <r>
          <rPr>
            <sz val="11"/>
            <color indexed="81"/>
            <rFont val="Tahoma"/>
            <family val="2"/>
          </rPr>
          <t>peut être valorisée. Cela exclut les montants liés à la réception, la préparation, le stockage et la conservation de ces échantillons.
Indiquer sur cette ligne le montant du surcoût engendré en le détaillant.</t>
        </r>
      </text>
    </comment>
    <comment ref="A47" authorId="0" shape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B51" authorId="0" shapeId="0">
      <text>
        <r>
          <rPr>
            <sz val="11"/>
            <color indexed="81"/>
            <rFont val="Tahoma"/>
            <family val="2"/>
          </rPr>
          <t xml:space="preserve">Pour les dépenses d'investissement donnant lieu à amortissement, il conviendra de choisir la solution du crédit-bail.
Attention, concernant les facturations sur les prestations de recherche </t>
        </r>
        <r>
          <rPr>
            <b/>
            <sz val="11"/>
            <color indexed="81"/>
            <rFont val="Tahoma"/>
            <family val="2"/>
          </rPr>
          <t xml:space="preserve">inter-établissements, </t>
        </r>
        <r>
          <rPr>
            <sz val="11"/>
            <color indexed="81"/>
            <rFont val="Tahoma"/>
            <family val="2"/>
          </rPr>
          <t xml:space="preserve">leurs montants sont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A60" authorId="0" shape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r>
          <rPr>
            <b/>
            <sz val="8"/>
            <color indexed="81"/>
            <rFont val="Tahoma"/>
            <family val="2"/>
          </rPr>
          <t xml:space="preserve">
</t>
        </r>
        <r>
          <rPr>
            <sz val="8"/>
            <color indexed="81"/>
            <rFont val="Tahoma"/>
            <family val="2"/>
          </rPr>
          <t xml:space="preserve">
</t>
        </r>
      </text>
    </comment>
    <comment ref="C92" authorId="0" shapeId="0">
      <text>
        <r>
          <rPr>
            <sz val="11"/>
            <color indexed="81"/>
            <rFont val="Tahoma"/>
            <family val="2"/>
          </rPr>
          <t>Préciser le type de dépense prévue à partir du co financement (dépenses de personnels, médicaments DM, équipements etc….)</t>
        </r>
        <r>
          <rPr>
            <sz val="8"/>
            <color indexed="81"/>
            <rFont val="Tahoma"/>
            <family val="2"/>
          </rPr>
          <t xml:space="preserve">
</t>
        </r>
      </text>
    </comment>
    <comment ref="D92" authorId="0" shapeId="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<sst xmlns="http://schemas.openxmlformats.org/spreadsheetml/2006/main" count="532" uniqueCount="402">
  <si>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</si>
  <si>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</si>
  <si>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</si>
  <si>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</si>
  <si>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</si>
  <si>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</si>
  <si>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</si>
  <si>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</si>
  <si>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</si>
  <si>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</si>
  <si>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r>
      <rPr>
        <b/>
        <u/>
        <sz val="11"/>
        <rFont val="Arial"/>
        <family val="2"/>
      </rPr>
      <t xml:space="preserve">TITRE I </t>
    </r>
    <r>
      <rPr>
        <b/>
        <sz val="11"/>
        <rFont val="Arial"/>
        <family val="2"/>
      </rPr>
      <t>: 
Dépenses de personnels affectés à la réalisation du projet</t>
    </r>
  </si>
  <si>
    <r>
      <rPr>
        <b/>
        <u val="double"/>
        <sz val="11"/>
        <rFont val="Arial"/>
        <family val="2"/>
      </rPr>
      <t>A DETAILLER</t>
    </r>
    <r>
      <rPr>
        <b/>
        <sz val="11"/>
        <rFont val="Arial"/>
        <family val="2"/>
      </rPr>
      <t xml:space="preserve"> :
- par catégorie de personnels
- à hauteur de leur implication dans le projet</t>
    </r>
  </si>
  <si>
    <t>Quantité nécessaire sur le durée du projet</t>
  </si>
  <si>
    <r>
      <rPr>
        <b/>
        <u/>
        <sz val="11"/>
        <rFont val="Arial"/>
        <family val="2"/>
      </rPr>
      <t xml:space="preserve">TITRE II </t>
    </r>
    <r>
      <rPr>
        <b/>
        <sz val="11"/>
        <rFont val="Arial"/>
        <family val="2"/>
      </rPr>
      <t>: 
Dépenses à caractère médical pour la réalisation du projet</t>
    </r>
  </si>
  <si>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</si>
  <si>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</si>
  <si>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biologie et/ou d'anatomo cytopathologie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</si>
  <si>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</si>
  <si>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</si>
  <si>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</si>
  <si>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</si>
  <si>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u/>
        <sz val="11"/>
        <rFont val="Arial"/>
        <family val="2"/>
      </rPr>
      <t xml:space="preserve">TITRE III </t>
    </r>
    <r>
      <rPr>
        <b/>
        <sz val="11"/>
        <rFont val="Arial"/>
        <family val="2"/>
      </rPr>
      <t>: 
Dépenses à caractère hôtelier et général pour la réalisation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</si>
  <si>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</si>
  <si>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</si>
  <si>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</si>
  <si>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</si>
  <si>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</si>
  <si>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</si>
  <si>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</si>
  <si>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</si>
  <si>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</si>
  <si>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</si>
  <si>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</si>
  <si>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</si>
  <si>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</si>
  <si>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</si>
  <si>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</si>
  <si>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</si>
  <si>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</si>
  <si>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</si>
  <si>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</si>
  <si>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</si>
  <si>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</si>
  <si>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</si>
  <si>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</si>
  <si>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</si>
  <si>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</si>
  <si>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</si>
  <si>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</si>
  <si>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</si>
  <si>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</si>
  <si>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</si>
  <si>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</si>
  <si>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</si>
  <si>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</si>
  <si>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</si>
  <si>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</si>
  <si>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Nombre de patients ou d'observations</t>
  </si>
  <si>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</si>
  <si>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</si>
  <si>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</si>
  <si>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</si>
  <si>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Etablissement de santé, GCS, maison de santé ou centre de santé gestionnaire du financement DGOS </t>
  </si>
  <si>
    <r>
      <t xml:space="preserve">Acronyme </t>
    </r>
    <r>
      <rPr>
        <b/>
        <sz val="20"/>
        <color indexed="8"/>
        <rFont val="Calibri"/>
        <family val="2"/>
      </rPr>
      <t xml:space="preserve"> : </t>
    </r>
  </si>
  <si>
    <r>
      <t xml:space="preserve">Porteur du projet
</t>
    </r>
    <r>
      <rPr>
        <b/>
        <sz val="11"/>
        <rFont val="Calibri"/>
        <family val="2"/>
      </rPr>
      <t>(nom-prénom-email-téléphone)</t>
    </r>
  </si>
  <si>
    <t xml:space="preserve">Un détail précis justifiant chacune des dépenses est obligatoire
</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</si>
  <si>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</si>
  <si>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</si>
  <si>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</si>
  <si>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</si>
  <si>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</si>
  <si>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r>
      <t xml:space="preserve">Correspondant administratif chargé du suivi du projet au sein de l'établissement de santé gestionnaire du financement DGOS (obligatoire)
</t>
    </r>
    <r>
      <rPr>
        <b/>
        <sz val="11"/>
        <rFont val="Calibri"/>
        <family val="2"/>
      </rPr>
      <t>(nom-prénom-email-téléphone)</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</si>
  <si>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</si>
  <si>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</si>
  <si>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</si>
  <si>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</si>
  <si>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</si>
  <si>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</si>
  <si>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</si>
  <si>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</si>
  <si>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</si>
  <si>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</si>
  <si>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</si>
  <si>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</si>
  <si>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</si>
  <si>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</si>
  <si>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</si>
  <si>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</si>
  <si>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</si>
  <si>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</si>
  <si>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</si>
  <si>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</si>
  <si>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</si>
  <si>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</si>
  <si>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</si>
  <si>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</si>
  <si>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</si>
  <si>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</si>
  <si>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</si>
  <si>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</si>
  <si>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</si>
  <si>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</si>
  <si>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</si>
  <si>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</si>
  <si>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</si>
  <si>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</si>
  <si>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</si>
  <si>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</si>
  <si>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</si>
  <si>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</si>
  <si>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</si>
  <si>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Seule la mise à disposition par un CRB d'échantillons d'origine humaine pour les besoins du projet peut être valorisée. Cela exclut les montants liés à la réception, la préparation, le stockage et la conservation de ces échantillons. Les dépenses relatives aux CRB doivent donc être détaillées en distinguant le montant relatif à la mise à disposition des échantillons.</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</si>
  <si>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</si>
  <si>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</si>
  <si>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</si>
  <si>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</si>
  <si>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</si>
  <si>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</si>
  <si>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</si>
  <si>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</si>
  <si>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</si>
  <si>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</si>
  <si>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</si>
  <si>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</si>
  <si>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</si>
  <si>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</si>
  <si>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</si>
  <si>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</si>
  <si>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</si>
  <si>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</si>
  <si>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</si>
  <si>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</si>
  <si>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</si>
  <si>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</si>
  <si>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</si>
  <si>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</si>
  <si>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</si>
  <si>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</si>
  <si>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</si>
  <si>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</si>
  <si>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</si>
  <si>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</si>
  <si>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</si>
  <si>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</si>
  <si>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</si>
  <si>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</si>
  <si>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</si>
  <si>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</si>
  <si>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r>
      <t xml:space="preserve">RAPPELS DES MONTANTS TOTAUX DEMANDÉS À LA DGOS, N'INCLUANT PAS LES DÉPENSES COUVERTES PAR UN COFINANCEMENT OBTENU
</t>
    </r>
    <r>
      <rPr>
        <sz val="11"/>
        <rFont val="Arial"/>
        <family val="2"/>
      </rPr>
      <t>(ces dernières sont à renseigner à partir de la ligne 112 - sauf si insertion de ligne)</t>
    </r>
  </si>
  <si>
    <t>Matrice de calcul des coûts engagés pour la réalisation de la recherche impliquant la personne humaine à sponsor académique</t>
  </si>
  <si>
    <t>Etablissement promoteur</t>
  </si>
  <si>
    <t>CRO (le cas échéant)</t>
  </si>
  <si>
    <t>Recherche n° EudraCt ou Idrcb</t>
  </si>
  <si>
    <t>Nom de l'établissement coordinateur ou associé</t>
  </si>
  <si>
    <t xml:space="preserve">Hôpital , </t>
  </si>
  <si>
    <t>n° FINESS</t>
  </si>
  <si>
    <t>xxxxxxxx</t>
  </si>
  <si>
    <t>Investigateur</t>
  </si>
  <si>
    <t>Pôle / Unité</t>
  </si>
  <si>
    <t>Catégorie Etude</t>
  </si>
  <si>
    <t>1,2 ou 3</t>
  </si>
  <si>
    <t>Durée étude en année</t>
  </si>
  <si>
    <t>Nombre prévisionnel de patients</t>
  </si>
  <si>
    <t>Nombre de monitoring par centre</t>
  </si>
  <si>
    <t>Nombre de centres associés</t>
  </si>
  <si>
    <t>A facturer si applicable: acte/tache a priori non prévu par le protocole mais faisant partie du template de la grille de surcouts
A évaluer en fin d'étude: acte/tache prévu au protocole ou suceptible d'être réalisé dans le cadre du protocole dont on ne peut déterminer finement le nombre lors de l'évaluation. La quantité est à évaluer au prorata en fin d'étude.</t>
  </si>
  <si>
    <t>Désignation des actes  et prestations réalisés :</t>
  </si>
  <si>
    <t>Limite d'occurrence</t>
  </si>
  <si>
    <t xml:space="preserve">Coût </t>
  </si>
  <si>
    <t xml:space="preserve">Montant unitaire € </t>
  </si>
  <si>
    <t>Fréquence des actes</t>
  </si>
  <si>
    <t xml:space="preserve">Total des frais pour un patient ou pour le centre </t>
  </si>
  <si>
    <t>Total projet €</t>
  </si>
  <si>
    <t>V1</t>
  </si>
  <si>
    <t>V2</t>
  </si>
  <si>
    <t>V3</t>
  </si>
  <si>
    <t>V4</t>
  </si>
  <si>
    <t>V5</t>
  </si>
  <si>
    <t>V6</t>
  </si>
  <si>
    <t>V7</t>
  </si>
  <si>
    <t>V8</t>
  </si>
  <si>
    <t>V9</t>
  </si>
  <si>
    <t>V10</t>
  </si>
  <si>
    <t>Proposition report Grille budgétaire DGOS</t>
  </si>
  <si>
    <t>FORFAITS</t>
  </si>
  <si>
    <t xml:space="preserve">Forfait frais fixes administratifs </t>
  </si>
  <si>
    <r>
      <rPr>
        <b/>
        <sz val="11"/>
        <color indexed="8"/>
        <rFont val="Calibri"/>
        <family val="2"/>
        <scheme val="minor"/>
      </rPr>
      <t xml:space="preserve">Frais administratifs et mise en place.
</t>
    </r>
    <r>
      <rPr>
        <sz val="9"/>
        <color indexed="8"/>
        <rFont val="Calibri"/>
        <family val="2"/>
        <scheme val="minor"/>
      </rPr>
      <t>Enregistrement de la recherche, procédure d'élaboration de la convention et de la matrice, suivi financier et administratif de la convention, y compris des avenants 
Forfait appliqué par établissement
Facturé seulement lors de la premiére facturation si le centre a inclu au moins 1 patient</t>
    </r>
  </si>
  <si>
    <r>
      <rPr>
        <sz val="10"/>
        <color theme="1"/>
        <rFont val="Calibri"/>
        <family val="2"/>
        <scheme val="minor"/>
      </rPr>
      <t xml:space="preserve">En fonction de la catégorie de recherche </t>
    </r>
    <r>
      <rPr>
        <sz val="11"/>
        <color theme="1"/>
        <rFont val="Calibri"/>
        <family val="2"/>
        <scheme val="minor"/>
      </rPr>
      <t xml:space="preserve">
RIPH1 300 euros
RIPH2 150 euros
RIPH3 150 euros</t>
    </r>
  </si>
  <si>
    <t xml:space="preserve">coût </t>
  </si>
  <si>
    <t>A reporter en titre III, autres dépenses à caractère hôtelier et général.
Créér une ligne spécifique par forfait</t>
  </si>
  <si>
    <t>Forfaits logistiques</t>
  </si>
  <si>
    <r>
      <rPr>
        <b/>
        <sz val="11"/>
        <rFont val="Calibri"/>
        <family val="2"/>
        <scheme val="minor"/>
      </rPr>
      <t xml:space="preserve">Forfait maintenance des appareils
</t>
    </r>
    <r>
      <rPr>
        <sz val="9"/>
        <rFont val="Calibri"/>
        <family val="2"/>
        <scheme val="minor"/>
      </rPr>
      <t>(si donnée de calibrage fournie)</t>
    </r>
  </si>
  <si>
    <t>Par année d'étude</t>
  </si>
  <si>
    <t>A reporter En titre II, mainteance à caractère médical/Biomédical</t>
  </si>
  <si>
    <t>TACHES D'INVESTIGATION</t>
  </si>
  <si>
    <t>coût</t>
  </si>
  <si>
    <r>
      <rPr>
        <b/>
        <sz val="11"/>
        <rFont val="Calibri"/>
        <family val="2"/>
        <scheme val="minor"/>
      </rPr>
      <t>Temps TEC visite de screening patient</t>
    </r>
    <r>
      <rPr>
        <sz val="11"/>
        <rFont val="Calibri"/>
        <family val="2"/>
        <scheme val="minor"/>
      </rPr>
      <t xml:space="preserve">
</t>
    </r>
    <r>
      <rPr>
        <sz val="9"/>
        <rFont val="Calibri"/>
        <family val="2"/>
        <scheme val="minor"/>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t>
    </r>
  </si>
  <si>
    <r>
      <rPr>
        <b/>
        <sz val="11"/>
        <rFont val="Calibri"/>
        <family val="2"/>
        <scheme val="minor"/>
      </rPr>
      <t>Temps TEC visite sur site, de suivi patient ou téléphonique</t>
    </r>
    <r>
      <rPr>
        <sz val="11"/>
        <rFont val="Calibri"/>
        <family val="2"/>
        <scheme val="minor"/>
      </rPr>
      <t xml:space="preserve">
</t>
    </r>
    <r>
      <rPr>
        <sz val="9"/>
        <rFont val="Calibri"/>
        <family val="2"/>
        <scheme val="minor"/>
      </rPr>
      <t>Organisation de la visite (dont organisation et planification des actes protocolaires, hospitalisations…), saisie du CRF, résolution des queries, Gestion des Evènements indésirables, Préciser lesquelles à l'aide du protocole.</t>
    </r>
  </si>
  <si>
    <r>
      <rPr>
        <b/>
        <sz val="11"/>
        <rFont val="Calibri"/>
        <family val="2"/>
        <scheme val="minor"/>
      </rPr>
      <t>Temps TEC visite finale ou arrêt prématuré</t>
    </r>
    <r>
      <rPr>
        <sz val="11"/>
        <rFont val="Calibri"/>
        <family val="2"/>
        <scheme val="minor"/>
      </rPr>
      <t xml:space="preserve">
</t>
    </r>
    <r>
      <rPr>
        <sz val="9"/>
        <rFont val="Calibri"/>
        <family val="2"/>
        <scheme val="minor"/>
      </rPr>
      <t>Préparation de la visite (dont organisation et planification des actes protocolaires, hospitalisations…), saisie du CRF, résolution des queries</t>
    </r>
  </si>
  <si>
    <t>Sous-Total temps TEC</t>
  </si>
  <si>
    <t>A reporter en Titre I, Investigation : Technicien étude clinqiue</t>
  </si>
  <si>
    <t>Temps Infirmier pour signes vitaux</t>
  </si>
  <si>
    <t>Temps Infirmier pour ECG</t>
  </si>
  <si>
    <t>Temps Infirmier pour l'aide au médecin pour l'envoi pour relecture au laboratoire centralisé des ECG</t>
  </si>
  <si>
    <t>Temps Infirmier pour prélèvements sanguins pour suivi biologique et/ou test de grossesse</t>
  </si>
  <si>
    <t>Temps Infirmier pour prélèvements urinaires pour suivi biologique et/ou test de grossesse</t>
  </si>
  <si>
    <t>Temps Infirmier pour prélèvements sanguins  supplémentaires pour évaluation des biomarqueurs, ARN/ADN, Ig…</t>
  </si>
  <si>
    <t>Temps Infirmier pour prélèvements sanguins supplémentaires pour PK/PD</t>
  </si>
  <si>
    <t>Temps Infirmier pour pose/dépose de cathéter</t>
  </si>
  <si>
    <t>Temps Infirmier pour pose/dépose de perfusion</t>
  </si>
  <si>
    <r>
      <rPr>
        <b/>
        <sz val="11"/>
        <color theme="4" tint="-0.249977111117893"/>
        <rFont val="Calibri"/>
        <family val="2"/>
        <scheme val="minor"/>
      </rPr>
      <t>Temps Infirmier pour administration du traitement et surveillance du patient</t>
    </r>
    <r>
      <rPr>
        <sz val="11"/>
        <color theme="4" tint="-0.249977111117893"/>
        <rFont val="Calibri"/>
        <family val="2"/>
        <scheme val="minor"/>
      </rPr>
      <t xml:space="preserve">
A évaluer en fonction du type d'administration et de la durée</t>
    </r>
  </si>
  <si>
    <t>Temps Infirmier pour revue du carnet patient et vérification de la compliance au traitement</t>
  </si>
  <si>
    <t>Temps Infirmier pour test de grossese urinaire rapide. Prélèvement urinaire, test, lecture, interpratation</t>
  </si>
  <si>
    <t>Sous-Total Temps Infirmier</t>
  </si>
  <si>
    <t>A reporter en Titre I, Investigation : Temps infirmier</t>
  </si>
  <si>
    <t>ACTES NOMENCLATURES</t>
  </si>
  <si>
    <r>
      <rPr>
        <b/>
        <sz val="9"/>
        <rFont val="Calibri"/>
        <family val="2"/>
        <scheme val="minor"/>
      </rPr>
      <t xml:space="preserve">Acte </t>
    </r>
    <r>
      <rPr>
        <sz val="9"/>
        <rFont val="Calibri"/>
        <family val="2"/>
        <scheme val="minor"/>
      </rPr>
      <t xml:space="preserve">
tarif CCAM</t>
    </r>
  </si>
  <si>
    <t>A reporter en Titre II - Surcoûts liés spécifiquement aux actes médicaux …
Créer autant de lignes que nécessaire</t>
  </si>
  <si>
    <t>ACTES NON NOMENCLATURES SERVICES CLINIQUES ET MEDICO TECHNIQUES</t>
  </si>
  <si>
    <r>
      <t xml:space="preserve">Acte IVRS / @VRS 
</t>
    </r>
    <r>
      <rPr>
        <sz val="9"/>
        <rFont val="Calibri"/>
        <family val="2"/>
        <scheme val="minor"/>
      </rPr>
      <t>réalisés par le service investigateur (ceux réalisés par la pharmacie sont a compléter dans la partie pharmacie)</t>
    </r>
  </si>
  <si>
    <t>SEJOURS ET CONSULTATIONS</t>
  </si>
  <si>
    <r>
      <rPr>
        <b/>
        <sz val="11"/>
        <rFont val="Calibri"/>
        <family val="2"/>
        <scheme val="minor"/>
      </rPr>
      <t xml:space="preserve">Forfait frais d'hébergement hôtelier &lt; 24h </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</si>
  <si>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r>
      <rPr>
        <b/>
        <sz val="11"/>
        <rFont val="Calibri"/>
        <family val="2"/>
        <scheme val="minor"/>
      </rPr>
      <t>Forfait frais d'hébergement hôtelier &gt; 24h</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</si>
  <si>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t>AUTRES COUTS / SURCOUTS IMPUTABLES A L'ESSAI</t>
  </si>
  <si>
    <t>Tous les frais complémentaires, non prévus, mais imputables à la recherche</t>
  </si>
  <si>
    <t>Hospitalisation &lt; 24 h en cas d'EIG imputable à la recherche</t>
  </si>
  <si>
    <t>Facturation aux frais réels</t>
  </si>
  <si>
    <t>Hospitalisation &gt; 24 h en cas d'EIG imputable à la recherche</t>
  </si>
  <si>
    <r>
      <t xml:space="preserve">Biologie : Intervention du service de garde (mise à disposition) </t>
    </r>
    <r>
      <rPr>
        <i/>
        <sz val="11"/>
        <rFont val="Calibri"/>
        <family val="2"/>
        <scheme val="minor"/>
      </rPr>
      <t>nuit,we, jour férié</t>
    </r>
  </si>
  <si>
    <r>
      <t>Biologie centralisée - Si non fait: montage dossier export</t>
    </r>
    <r>
      <rPr>
        <sz val="11"/>
        <rFont val="Calibri"/>
        <family val="2"/>
        <scheme val="minor"/>
      </rPr>
      <t xml:space="preserve"> (Temps biologiste, Pathologiste, Ingénieur - Hors France) - 2H</t>
    </r>
  </si>
  <si>
    <t>Par dossier</t>
  </si>
  <si>
    <r>
      <t xml:space="preserve">Biologie : Acheminement échantillons mode urgent intra-établissement :  </t>
    </r>
    <r>
      <rPr>
        <sz val="11"/>
        <rFont val="Calibri"/>
        <family val="2"/>
        <scheme val="minor"/>
      </rPr>
      <t>service clinique/laboratoire excecutant - Forfait 50€/prestation</t>
    </r>
  </si>
  <si>
    <t>Par demande</t>
  </si>
  <si>
    <t>BIOLOGIE - ANATOMO-PATHOLOGIE</t>
  </si>
  <si>
    <t xml:space="preserve">Pour le centre coordonnateur
coût variable entre 200 et 900€
</t>
  </si>
  <si>
    <r>
      <rPr>
        <b/>
        <sz val="11"/>
        <rFont val="Calibri"/>
        <family val="2"/>
        <scheme val="minor"/>
      </rPr>
      <t>Temps Coordination Biologie/Pathologie Recherche:  Centre investigateur</t>
    </r>
    <r>
      <rPr>
        <sz val="11"/>
        <rFont val="Calibri"/>
        <family val="2"/>
        <scheme val="minor"/>
      </rPr>
      <t xml:space="preserve"> (Evaluation des prestations: informations, mise en place de flag, modification des pratiques, résultats, etc…) - 1H</t>
    </r>
  </si>
  <si>
    <t>Par centre associé</t>
  </si>
  <si>
    <t>BIOLOGIE - Acte nomenclaturé - NABM RIHN</t>
  </si>
  <si>
    <t>Nomenclautre NABM  - Guide CCAM-ACP - RIHN</t>
  </si>
  <si>
    <t>Par acte
Tarif en vigueur</t>
  </si>
  <si>
    <r>
      <t>BIOLOGIE - Acte hors NABM RIHN -</t>
    </r>
    <r>
      <rPr>
        <b/>
        <i/>
        <sz val="11"/>
        <rFont val="Calibri"/>
        <family val="2"/>
        <scheme val="minor"/>
      </rPr>
      <t xml:space="preserve"> </t>
    </r>
    <r>
      <rPr>
        <i/>
        <sz val="11"/>
        <rFont val="Calibri"/>
        <family val="2"/>
        <scheme val="minor"/>
      </rPr>
      <t>coût réel, à évaluer en fonction de l'étude</t>
    </r>
  </si>
  <si>
    <t xml:space="preserve">Temps Technicien de laboratoire </t>
  </si>
  <si>
    <t>Temps Biologiste</t>
  </si>
  <si>
    <t>Réactifs/consommables</t>
  </si>
  <si>
    <t>Extraction de données de biologie (export eCRF) - 2h</t>
  </si>
  <si>
    <t>BIOLOGIE - DOSAGES CENTRALISES</t>
  </si>
  <si>
    <r>
      <rPr>
        <b/>
        <sz val="11"/>
        <color theme="1"/>
        <rFont val="Calibri"/>
        <family val="2"/>
        <scheme val="minor"/>
      </rPr>
      <t xml:space="preserve">Temps Tech labo </t>
    </r>
    <r>
      <rPr>
        <sz val="11"/>
        <color theme="1"/>
        <rFont val="Calibri"/>
        <family val="2"/>
        <scheme val="minor"/>
      </rPr>
      <t>(enregistrement, anonymisation, centrifugation, aliquotage, traçabilité) = 1h Max 10 aliquotes/visite</t>
    </r>
    <r>
      <rPr>
        <b/>
        <sz val="11"/>
        <color theme="1"/>
        <rFont val="Calibri"/>
        <family val="2"/>
        <scheme val="minor"/>
      </rPr>
      <t xml:space="preserve">
</t>
    </r>
    <r>
      <rPr>
        <i/>
        <sz val="11"/>
        <color theme="1"/>
        <rFont val="Calibri"/>
        <family val="2"/>
        <scheme val="minor"/>
      </rPr>
      <t>Par tranche de 10 aliquotes supplémentaires, un coût de 34€ sera appliqué</t>
    </r>
    <r>
      <rPr>
        <i/>
        <sz val="9"/>
        <color theme="1"/>
        <rFont val="Calibri"/>
        <family val="2"/>
        <scheme val="minor"/>
      </rPr>
      <t xml:space="preserve"> </t>
    </r>
  </si>
  <si>
    <t>Par visite
60min</t>
  </si>
  <si>
    <t>Temps Tech labo par point de Pk = 30 min</t>
  </si>
  <si>
    <t>Par point de PK
30min</t>
  </si>
  <si>
    <r>
      <rPr>
        <b/>
        <sz val="11"/>
        <color theme="1"/>
        <rFont val="Calibri"/>
        <family val="2"/>
        <scheme val="minor"/>
      </rPr>
      <t xml:space="preserve">Temps Tech labo spécifique </t>
    </r>
    <r>
      <rPr>
        <sz val="11"/>
        <color theme="1"/>
        <rFont val="Calibri"/>
        <family val="2"/>
        <scheme val="minor"/>
      </rPr>
      <t xml:space="preserve">(préparation spécifique dont micro-organismes/Buffy-coat/intervention d'un laboratoire supplémentaire) </t>
    </r>
    <r>
      <rPr>
        <i/>
        <sz val="11"/>
        <color theme="1"/>
        <rFont val="Calibri"/>
        <family val="2"/>
        <scheme val="minor"/>
      </rPr>
      <t>- si préparation requise dans le protocole, à évaluer en fonction de l'étude</t>
    </r>
  </si>
  <si>
    <t>Sous -Total temps TEC laboratoire</t>
  </si>
  <si>
    <t>A reporter en Titre I, temps tec lab</t>
  </si>
  <si>
    <r>
      <rPr>
        <b/>
        <sz val="11"/>
        <color theme="1"/>
        <rFont val="Calibri"/>
        <family val="2"/>
        <scheme val="minor"/>
      </rPr>
      <t>Extraction d'ADN</t>
    </r>
    <r>
      <rPr>
        <sz val="11"/>
        <color theme="1"/>
        <rFont val="Calibri"/>
        <family val="2"/>
        <scheme val="minor"/>
      </rPr>
      <t xml:space="preserve"> jusqu'à 4 ml de sang + ratio 260/280</t>
    </r>
  </si>
  <si>
    <t>Par extraction</t>
  </si>
  <si>
    <r>
      <rPr>
        <b/>
        <sz val="11"/>
        <color theme="1"/>
        <rFont val="Calibri"/>
        <family val="2"/>
        <scheme val="minor"/>
      </rPr>
      <t>Isolement de Leucocytes (Ficoll)</t>
    </r>
    <r>
      <rPr>
        <sz val="11"/>
        <color theme="1"/>
        <rFont val="Calibri"/>
        <family val="2"/>
        <scheme val="minor"/>
      </rPr>
      <t xml:space="preserve"> aliquotage exclu - à partir de 30 ml de sang (3 tubes de 9 ml, hors aliquotage et congélation des PBMC)</t>
    </r>
  </si>
  <si>
    <t xml:space="preserve">Par Ficoll
Tarif horaire </t>
  </si>
  <si>
    <r>
      <rPr>
        <b/>
        <sz val="11"/>
        <rFont val="Calibri"/>
        <family val="2"/>
        <scheme val="minor"/>
      </rPr>
      <t xml:space="preserve">Forfait de conservation temporaire à visée de recherche : stockage et sortie quelque soit la nature de l'échantillon (serum plasma, urine, ADN…) par boîte 100 échantillons 
</t>
    </r>
    <r>
      <rPr>
        <i/>
        <sz val="11"/>
        <rFont val="Calibri"/>
        <family val="2"/>
        <scheme val="minor"/>
      </rPr>
      <t>si requis par le protocole (centres associés)</t>
    </r>
    <r>
      <rPr>
        <b/>
        <sz val="11"/>
        <rFont val="Calibri"/>
        <family val="2"/>
        <scheme val="minor"/>
      </rPr>
      <t xml:space="preserve">
</t>
    </r>
    <r>
      <rPr>
        <i/>
        <sz val="11"/>
        <rFont val="Calibri"/>
        <family val="2"/>
        <scheme val="minor"/>
      </rPr>
      <t>Pour la constitution d'une biothèque centralisée, il convient au centre promoteur de monter son budget au cas par cas en fonction de l'importance de la biobanque réalisée et de la politique institutionnelle mise en place</t>
    </r>
  </si>
  <si>
    <t>Forfait par boite</t>
  </si>
  <si>
    <r>
      <rPr>
        <b/>
        <sz val="11"/>
        <rFont val="Calibri"/>
        <family val="2"/>
        <scheme val="minor"/>
      </rPr>
      <t>Cession avec aliquotage</t>
    </r>
    <r>
      <rPr>
        <sz val="11"/>
        <rFont val="Calibri"/>
        <family val="2"/>
        <scheme val="minor"/>
      </rPr>
      <t xml:space="preserve"> (pour 1 tube) ou cession simple sans aliquotage</t>
    </r>
  </si>
  <si>
    <t>Par demande (jusqu'à 5 tubes)</t>
  </si>
  <si>
    <r>
      <rPr>
        <b/>
        <sz val="11"/>
        <rFont val="Calibri"/>
        <family val="2"/>
        <scheme val="minor"/>
      </rPr>
      <t>Cession de cellules en culture</t>
    </r>
    <r>
      <rPr>
        <sz val="11"/>
        <rFont val="Calibri"/>
        <family val="2"/>
        <scheme val="minor"/>
      </rPr>
      <t xml:space="preserve"> (1 échantillon)</t>
    </r>
  </si>
  <si>
    <t>Par acte</t>
  </si>
  <si>
    <t>ANATOMO-PATHOLOGIE - Acte nomenclaturé CCAM</t>
  </si>
  <si>
    <t xml:space="preserve">Nomenclature </t>
  </si>
  <si>
    <t>ANATOMO-PATHOLOGIE - Acte hors nomenclature CCAM</t>
  </si>
  <si>
    <t>Prestations standards</t>
  </si>
  <si>
    <r>
      <t xml:space="preserve">
</t>
    </r>
    <r>
      <rPr>
        <b/>
        <sz val="11"/>
        <color theme="1"/>
        <rFont val="Calibri"/>
        <family val="2"/>
        <scheme val="minor"/>
      </rPr>
      <t>Forfait</t>
    </r>
    <r>
      <rPr>
        <sz val="11"/>
        <color theme="1"/>
        <rFont val="Calibri"/>
        <family val="2"/>
        <scheme val="minor"/>
      </rPr>
      <t xml:space="preserve"> désarchivage de bloc/lames pour relecture centralisée : par dossier comprenant "recherche de lames,anonymisation,conditionnement, envoi, reclassement"
</t>
    </r>
    <r>
      <rPr>
        <b/>
        <sz val="11"/>
        <color theme="1"/>
        <rFont val="Calibri"/>
        <family val="2"/>
        <scheme val="minor"/>
      </rPr>
      <t>OU</t>
    </r>
    <r>
      <rPr>
        <sz val="11"/>
        <color theme="1"/>
        <rFont val="Calibri"/>
        <family val="2"/>
        <scheme val="minor"/>
      </rPr>
      <t xml:space="preserve"> - Sélection + coupe et envoi lame blanche/colorée (10 lames à maxima)
</t>
    </r>
    <r>
      <rPr>
        <b/>
        <sz val="11"/>
        <color theme="1"/>
        <rFont val="Calibri"/>
        <family val="2"/>
        <scheme val="minor"/>
      </rPr>
      <t>OU</t>
    </r>
    <r>
      <rPr>
        <sz val="11"/>
        <color theme="1"/>
        <rFont val="Calibri"/>
        <family val="2"/>
        <scheme val="minor"/>
      </rPr>
      <t xml:space="preserve"> - Préparation de copeaux à partir d'un bloc parrafine (tissu fixé) 
</t>
    </r>
    <r>
      <rPr>
        <b/>
        <sz val="11"/>
        <color theme="1"/>
        <rFont val="Calibri"/>
        <family val="2"/>
        <scheme val="minor"/>
      </rPr>
      <t>OU</t>
    </r>
    <r>
      <rPr>
        <sz val="11"/>
        <color theme="1"/>
        <rFont val="Calibri"/>
        <family val="2"/>
        <scheme val="minor"/>
      </rPr>
      <t xml:space="preserve"> - Sélection sur tissu frais ou fixé d'un bloc dédié à l'étude 
</t>
    </r>
    <r>
      <rPr>
        <i/>
        <sz val="11"/>
        <color theme="1"/>
        <rFont val="Calibri"/>
        <family val="2"/>
        <scheme val="minor"/>
      </rPr>
      <t xml:space="preserve">avec CR fiche structuré en plus ou annotations spécifiques </t>
    </r>
  </si>
  <si>
    <t>Par bloc ou biopsie envoyés</t>
  </si>
  <si>
    <r>
      <rPr>
        <b/>
        <sz val="11"/>
        <color theme="1"/>
        <rFont val="Calibri"/>
        <family val="2"/>
        <scheme val="minor"/>
      </rPr>
      <t>Si &gt;10 lames</t>
    </r>
    <r>
      <rPr>
        <sz val="11"/>
        <color theme="1"/>
        <rFont val="Calibri"/>
        <family val="2"/>
        <scheme val="minor"/>
      </rPr>
      <t>, coupes sur bloc de paraffine pour 1 à 5 lames blanches en sus du forfait standard</t>
    </r>
  </si>
  <si>
    <t>Par lot de 5 lames</t>
  </si>
  <si>
    <t>Relecture de lame/diagnostic</t>
  </si>
  <si>
    <t>Par patient</t>
  </si>
  <si>
    <t>Sous-Total Acte Anatomo-Pathologie</t>
  </si>
  <si>
    <t>A reporter en Titre II - Surcoût actte Anatomo-Pathologie</t>
  </si>
  <si>
    <t>Prestations spécifiques - à évaluer en fonction de l'étude</t>
  </si>
  <si>
    <t xml:space="preserve">Expertise technique additionnelle </t>
  </si>
  <si>
    <t>A reporter Titre  I , Investition Temps TEC  Anatomo-Pathologie</t>
  </si>
  <si>
    <t xml:space="preserve">Expertise médicale additionnelle </t>
  </si>
  <si>
    <t>A reporter Titre  I , Investition Temps médical   Anatomo-Pathologie</t>
  </si>
  <si>
    <t xml:space="preserve"> IMAGERIE</t>
  </si>
  <si>
    <t>Par centre</t>
  </si>
  <si>
    <r>
      <rPr>
        <b/>
        <sz val="10"/>
        <rFont val="Calibri"/>
        <family val="2"/>
        <scheme val="minor"/>
      </rPr>
      <t>Forfait "contribution au coût des  prestations externes de certification sur les dispositifs médicaux , calibration et étalonnage"</t>
    </r>
    <r>
      <rPr>
        <sz val="10"/>
        <rFont val="Calibri"/>
        <family val="2"/>
        <scheme val="minor"/>
      </rPr>
      <t xml:space="preserve"> (EARL,...)</t>
    </r>
  </si>
  <si>
    <t>Par équipement</t>
  </si>
  <si>
    <t>Sous-Total Forfait Biologie</t>
  </si>
  <si>
    <t>A reporter  en titre II - Surcoût Biologie - Forfait</t>
  </si>
  <si>
    <t>Estimation du temps TEC imagerie ou manipulateur recherche</t>
  </si>
  <si>
    <t>Par heure</t>
  </si>
  <si>
    <r>
      <rPr>
        <b/>
        <sz val="10"/>
        <rFont val="Calibri"/>
        <family val="2"/>
        <scheme val="minor"/>
      </rPr>
      <t>Temps TEC</t>
    </r>
    <r>
      <rPr>
        <sz val="10"/>
        <rFont val="Calibri"/>
        <family val="2"/>
        <scheme val="minor"/>
      </rPr>
      <t xml:space="preserve"> : chargement sur le PACS des images réalisées à l'extérieur du centre  et gestion du dossier 
1/2 h temps TEC </t>
    </r>
  </si>
  <si>
    <r>
      <rPr>
        <b/>
        <sz val="10"/>
        <rFont val="Calibri"/>
        <family val="2"/>
        <scheme val="minor"/>
      </rPr>
      <t xml:space="preserve">Temps TEC  monitoring avec promoteur/CRO : </t>
    </r>
    <r>
      <rPr>
        <sz val="10"/>
        <rFont val="Calibri"/>
        <family val="2"/>
        <scheme val="minor"/>
      </rPr>
      <t>préparation des dossiers patients,  visite sur site  
2 h par visite de monitoring</t>
    </r>
  </si>
  <si>
    <r>
      <rPr>
        <b/>
        <sz val="10"/>
        <rFont val="Calibri"/>
        <family val="2"/>
        <scheme val="minor"/>
      </rPr>
      <t>Temps TEC</t>
    </r>
    <r>
      <rPr>
        <sz val="10"/>
        <rFont val="Calibri"/>
        <family val="2"/>
        <scheme val="minor"/>
      </rPr>
      <t xml:space="preserve"> pour la gestion des  prélèvements réalisés sous imagerie . 1h/prélévement. </t>
    </r>
    <r>
      <rPr>
        <i/>
        <sz val="10"/>
        <rFont val="Calibri"/>
        <family val="2"/>
        <scheme val="minor"/>
      </rPr>
      <t>(si non pris en compte dans la partie anatomo pathologie)</t>
    </r>
  </si>
  <si>
    <r>
      <rPr>
        <b/>
        <sz val="10"/>
        <rFont val="Calibri"/>
        <family val="2"/>
        <scheme val="minor"/>
      </rPr>
      <t xml:space="preserve">Temps TEC Saisie CRF </t>
    </r>
    <r>
      <rPr>
        <sz val="10"/>
        <rFont val="Calibri"/>
        <family val="2"/>
        <scheme val="minor"/>
      </rPr>
      <t xml:space="preserve">
 1/2 h temps TEC  si applicable 
</t>
    </r>
  </si>
  <si>
    <t>Sous-Total Temps Tec Imagerie</t>
  </si>
  <si>
    <t>A reporter en titre I,  Investigation - temps Tec Imagerie</t>
  </si>
  <si>
    <r>
      <rPr>
        <b/>
        <sz val="10"/>
        <rFont val="Calibri"/>
        <family val="2"/>
        <scheme val="minor"/>
      </rPr>
      <t xml:space="preserve">Examen standard </t>
    </r>
    <r>
      <rPr>
        <sz val="10"/>
        <rFont val="Calibri"/>
        <family val="2"/>
        <scheme val="minor"/>
      </rPr>
      <t xml:space="preserve">
=   CCAM + forfait technique maximun + modificateur + médicament ou agent diagnostic 
(base CCAM + FT )
</t>
    </r>
    <r>
      <rPr>
        <i/>
        <sz val="10"/>
        <rFont val="Calibri"/>
        <family val="2"/>
        <scheme val="minor"/>
      </rPr>
      <t xml:space="preserve">
Ce tarif ne s'applique pas aux plateformes d'imagerie universitaire. </t>
    </r>
  </si>
  <si>
    <t>Par examen</t>
  </si>
  <si>
    <r>
      <rPr>
        <b/>
        <sz val="10"/>
        <rFont val="Calibri"/>
        <family val="2"/>
        <scheme val="minor"/>
      </rPr>
      <t>Examen plus long que le standard ou avec séquences ou incidences supplémentaires ou avec post-traitement spécifique</t>
    </r>
    <r>
      <rPr>
        <sz val="10"/>
        <rFont val="Calibri"/>
        <family val="2"/>
        <scheme val="minor"/>
      </rPr>
      <t xml:space="preserve">
=  (CCAM + forfait technique maximum ) x  temps supplémentaire/durée moyenne  + modificateur + médicament ou agent diagnostic 
(base CCAM + FT )
Dans le cadre du contrat unique seul le forfait technique le plus élevé est applicable pour tous les examens réalisés en Scanner, IRM, et TEP.
</t>
    </r>
    <r>
      <rPr>
        <i/>
        <sz val="10"/>
        <rFont val="Calibri"/>
        <family val="2"/>
        <scheme val="minor"/>
      </rPr>
      <t xml:space="preserve">Ce tarif ne s'applique pas aux plateformes d'imagerie universitaire. </t>
    </r>
  </si>
  <si>
    <t>ACTES NON NOMENCLATURES</t>
  </si>
  <si>
    <t>Examen sans base CCAM = frais réel</t>
  </si>
  <si>
    <r>
      <rPr>
        <b/>
        <sz val="10"/>
        <rFont val="Calibri"/>
        <family val="2"/>
        <scheme val="minor"/>
      </rPr>
      <t>Expertise médicale en Imagerie</t>
    </r>
    <r>
      <rPr>
        <sz val="10"/>
        <rFont val="Calibri"/>
        <family val="2"/>
        <scheme val="minor"/>
      </rPr>
      <t xml:space="preserve">:
savoir faire, l'investissement intellectuel, forfait intellectuel et  l'ensemble des savoirs spécialisés de nature  scientifique et technique déployés par les radiologues et médecins nucléaires pour la réalisation  des examens réalisés en Imagerie pour la recherche. </t>
    </r>
  </si>
  <si>
    <t xml:space="preserve">Sou-Total Imagerie </t>
  </si>
  <si>
    <t>A reporter en titre I,  Investigation -  temps médical</t>
  </si>
  <si>
    <t>Forfait pharmaceutique ou radiopharmaceutique 1ère année</t>
  </si>
  <si>
    <t xml:space="preserve">Par centre </t>
  </si>
  <si>
    <t>A reporter en Titre  II,Forfait Pharmaceutique par centre</t>
  </si>
  <si>
    <t xml:space="preserve">Forfait dispensation nominative </t>
  </si>
  <si>
    <t>Par ordonnance</t>
  </si>
  <si>
    <t>Idem</t>
  </si>
  <si>
    <t xml:space="preserve">Destruction </t>
  </si>
  <si>
    <t>Par campagne</t>
  </si>
  <si>
    <t xml:space="preserve">Etiquetage ou Ré-étiquetage </t>
  </si>
  <si>
    <t xml:space="preserve">&lt;10 unités </t>
  </si>
  <si>
    <t>entre 10 et 50 </t>
  </si>
  <si>
    <t xml:space="preserve">&gt;50 </t>
  </si>
  <si>
    <t>Reconstitution/préparation de médicaments/assemblage de DM conditions non stérile  MED et/ou DM</t>
  </si>
  <si>
    <t>A reporter en titre I - Coordination, Temps Pharmacien</t>
  </si>
  <si>
    <t>Reconstitution/préparation de médicaments/assemblage de DM conditions stérile  MED et/ou DM</t>
  </si>
  <si>
    <r>
      <rPr>
        <b/>
        <sz val="11"/>
        <color indexed="8"/>
        <rFont val="Calibri"/>
        <family val="2"/>
        <scheme val="minor"/>
      </rPr>
      <t>Fourniture de produit de santé</t>
    </r>
    <r>
      <rPr>
        <sz val="11"/>
        <color indexed="8"/>
        <rFont val="Calibri"/>
        <family val="2"/>
        <scheme val="minor"/>
      </rPr>
      <t xml:space="preserve">
</t>
    </r>
    <r>
      <rPr>
        <sz val="9"/>
        <color indexed="8"/>
        <rFont val="Calibri"/>
        <family val="2"/>
        <scheme val="minor"/>
      </rPr>
      <t>achat de produit pharmaceutique…</t>
    </r>
  </si>
  <si>
    <t xml:space="preserve">Par produit
Prix d’achat </t>
  </si>
  <si>
    <t>A reporter Titre II , Surcoût Pharmacie</t>
  </si>
  <si>
    <t xml:space="preserve">Le Promoteur fournit gratuitement </t>
  </si>
  <si>
    <t>Total coût</t>
  </si>
  <si>
    <t>Total Surcôuts à reverser aux centres</t>
  </si>
  <si>
    <t xml:space="preserve">A reporter en titre II, surcoût biologie </t>
  </si>
  <si>
    <r>
      <rPr>
        <b/>
        <sz val="11"/>
        <rFont val="Calibri"/>
        <family val="2"/>
        <scheme val="minor"/>
      </rPr>
      <t>Temps TEC  monitoring avec promoteur/CRO</t>
    </r>
    <r>
      <rPr>
        <sz val="11"/>
        <rFont val="Calibri"/>
        <family val="2"/>
        <scheme val="minor"/>
      </rPr>
      <t xml:space="preserve">
</t>
    </r>
    <r>
      <rPr>
        <sz val="9"/>
        <rFont val="Calibri"/>
        <family val="2"/>
        <scheme val="minor"/>
      </rPr>
      <t xml:space="preserve">Préparation des dossiers patients, disponibilité, résolution des queries (en moyenne et pas par nombre de dossiers patients) </t>
    </r>
  </si>
  <si>
    <t>Cout Horaire</t>
  </si>
  <si>
    <t xml:space="preserve">Estimation du temps TEC </t>
  </si>
  <si>
    <t>Forfait</t>
  </si>
  <si>
    <t xml:space="preserve">Temps TEC formation au CRF, POS etc… </t>
  </si>
  <si>
    <t>Nombre Heure</t>
  </si>
  <si>
    <t>Estimation du temps infirmier</t>
  </si>
  <si>
    <t xml:space="preserve"> Cout Horaire</t>
  </si>
  <si>
    <r>
      <rPr>
        <b/>
        <sz val="10"/>
        <rFont val="Calibri"/>
        <family val="2"/>
        <scheme val="minor"/>
      </rPr>
      <t xml:space="preserve">Temps TEC : mise en place de la traçabilité, des tableaux de bord, formation, gestion administrative. Par modalité
</t>
    </r>
    <r>
      <rPr>
        <sz val="10"/>
        <rFont val="Calibri"/>
        <family val="2"/>
        <scheme val="minor"/>
      </rPr>
      <t>3h  temps TEC</t>
    </r>
  </si>
  <si>
    <r>
      <rPr>
        <b/>
        <sz val="10"/>
        <rFont val="Calibri"/>
        <family val="2"/>
        <scheme val="minor"/>
      </rPr>
      <t xml:space="preserve">Temps TEC: </t>
    </r>
    <r>
      <rPr>
        <sz val="10"/>
        <rFont val="Calibri"/>
        <family val="2"/>
        <scheme val="minor"/>
      </rPr>
      <t xml:space="preserve"> anonymisation/gravure des données, gravure de CD. Paar examen
1/2 h  temps TEC </t>
    </r>
  </si>
  <si>
    <r>
      <rPr>
        <b/>
        <sz val="10"/>
        <rFont val="Calibri"/>
        <family val="2"/>
        <scheme val="minor"/>
      </rPr>
      <t>Temps TEC</t>
    </r>
    <r>
      <rPr>
        <sz val="10"/>
        <rFont val="Calibri"/>
        <family val="2"/>
        <scheme val="minor"/>
      </rPr>
      <t xml:space="preserve"> : =  envoi des images et transmission des DTF (data transmittal form) par examen
1/2 h temps TEC </t>
    </r>
  </si>
  <si>
    <r>
      <t xml:space="preserve">Forfait par visite
</t>
    </r>
    <r>
      <rPr>
        <sz val="9"/>
        <rFont val="Calibri"/>
        <family val="2"/>
        <scheme val="minor"/>
      </rPr>
      <t>355€ (227,80€ +1 heure temps médical +1 heure temps infirmiers)
227.80 + 89,98 +37,86</t>
    </r>
  </si>
  <si>
    <r>
      <t xml:space="preserve">Forfait par visite
</t>
    </r>
    <r>
      <rPr>
        <sz val="9"/>
        <rFont val="Calibri"/>
        <family val="2"/>
        <scheme val="minor"/>
      </rPr>
      <t>666€ (forfait + 2 heures temps médical + 2 heures de temps infirmiers)                          petit déjeuner (forfait 4€ inclu)
415,60 + (2* 89,98)+(2*37,86)</t>
    </r>
  </si>
  <si>
    <r>
      <rPr>
        <b/>
        <sz val="10"/>
        <rFont val="Calibri"/>
        <family val="2"/>
        <scheme val="minor"/>
      </rPr>
      <t>Forfait "frais de mise en place de l'essai en Imagerie"  :</t>
    </r>
    <r>
      <rPr>
        <sz val="10"/>
        <rFont val="Calibri"/>
        <family val="2"/>
        <scheme val="minor"/>
      </rPr>
      <t xml:space="preserve"> Actes d’imagerie à réaliser selon le suivi standard du patient pour une pathologie donnée
4h TEC + 1h médical 
4*37,86 + 89,98
</t>
    </r>
    <r>
      <rPr>
        <b/>
        <strike/>
        <sz val="10"/>
        <color rgb="FFFF0000"/>
        <rFont val="Calibri"/>
        <family val="2"/>
        <scheme val="minor"/>
      </rPr>
      <t/>
    </r>
  </si>
  <si>
    <r>
      <rPr>
        <b/>
        <u/>
        <sz val="20"/>
        <color indexed="10"/>
        <rFont val="Calibri"/>
        <family val="2"/>
      </rPr>
      <t>Grille budgétaire AAP 2021</t>
    </r>
    <r>
      <rPr>
        <b/>
        <sz val="20"/>
        <color indexed="10"/>
        <rFont val="Calibri"/>
        <family val="2"/>
      </rPr>
      <t xml:space="preserve">
Financement par la DGOS des établissements de santé, GCS, maisons de santé ou centres de santé
 pour l'appel à projet
ReSP-IR AURA</t>
    </r>
  </si>
  <si>
    <t>v1-0-juillet 2021</t>
  </si>
  <si>
    <t>Un point de contact unique pour toute question sur le remplissage de cette grille : votre DRCI de rattachement</t>
  </si>
  <si>
    <t>Personnels rémunérés par les établissements de santé, GCS, maisons de santé ou centres de santé</t>
  </si>
  <si>
    <t>Coûts Unitaires par métier - 2021 
Revalorisation Ségur de la Santé</t>
  </si>
  <si>
    <t>Personnel année mois jour heure</t>
  </si>
  <si>
    <t>année 2020</t>
  </si>
  <si>
    <t>revalorisation 2021</t>
  </si>
  <si>
    <t>mois</t>
  </si>
  <si>
    <t>jour</t>
  </si>
  <si>
    <t>heure</t>
  </si>
  <si>
    <t>Adjoint administratif</t>
  </si>
  <si>
    <t xml:space="preserve">Agent hospitalier </t>
  </si>
  <si>
    <t xml:space="preserve">Aide soignante </t>
  </si>
  <si>
    <t xml:space="preserve">ARC de monitoring (promotion) </t>
  </si>
  <si>
    <t xml:space="preserve">Bio-statisticien </t>
  </si>
  <si>
    <t xml:space="preserve">Cadre infirmier </t>
  </si>
  <si>
    <t>CEC</t>
  </si>
  <si>
    <t xml:space="preserve">Chef de projets - ARC gestionnaire (promotion) </t>
  </si>
  <si>
    <t>Contrôleur de gestion</t>
  </si>
  <si>
    <t>Data Manager</t>
  </si>
  <si>
    <t>Diététicien</t>
  </si>
  <si>
    <t>IADE IBODE</t>
  </si>
  <si>
    <t>Infirmier Recherche Clinique - IDE</t>
  </si>
  <si>
    <t>Ingénieur bioinformaticien</t>
  </si>
  <si>
    <t xml:space="preserve">Ingénieur biologiste </t>
  </si>
  <si>
    <t>Ingénieur de recherche</t>
  </si>
  <si>
    <t>Ingénieur économiste</t>
  </si>
  <si>
    <t>Kinésithérapeute</t>
  </si>
  <si>
    <t>Manipulateur électroradiologie</t>
  </si>
  <si>
    <t>Neuro-psychologue</t>
  </si>
  <si>
    <t>Nutritionniste</t>
  </si>
  <si>
    <t>Orthophoniste</t>
  </si>
  <si>
    <t xml:space="preserve">Orthoptiste </t>
  </si>
  <si>
    <t>Pharmacovigilant (PH)</t>
  </si>
  <si>
    <t>PH</t>
  </si>
  <si>
    <t>Praticien HU (1ETP HU=0,5 ETP H)</t>
  </si>
  <si>
    <t>Praticien non titulaire</t>
  </si>
  <si>
    <t>Préparateur pharmaci</t>
  </si>
  <si>
    <t>Psychologue</t>
  </si>
  <si>
    <t>Psychomotricien</t>
  </si>
  <si>
    <t>Puéricultrice</t>
  </si>
  <si>
    <t>Qualiticien</t>
  </si>
  <si>
    <t>Radiophysicien</t>
  </si>
  <si>
    <t>Sage-femme</t>
  </si>
  <si>
    <t>Secrétariat/ secrétariat médical</t>
  </si>
  <si>
    <t>Sociologue</t>
  </si>
  <si>
    <t>TEC (Investigation)</t>
  </si>
  <si>
    <t>Technicien de laboratoire</t>
  </si>
  <si>
    <t>Les coûts sont sur la base de :</t>
  </si>
  <si>
    <t>coûts horaires sur la base de 7h30/jour</t>
  </si>
  <si>
    <t>couts mensuels = année/12</t>
  </si>
  <si>
    <t>coût hebdomadaire = 37,5 heures</t>
  </si>
  <si>
    <t>1 vacation = 3,5 h</t>
  </si>
  <si>
    <t>194 jours travaillés/an en moyenne (28 jours de congé + 15 j de RTT+ 15j pour les formations et les réunions de service et</t>
  </si>
  <si>
    <t>autres actions non consacrées à des projets de recherche particuliers). (en couts, j=ETP/194)</t>
  </si>
  <si>
    <t xml:space="preserve"> Pour passer d'un nombre de jour à un nombre d'ETP : diviser par 194</t>
  </si>
  <si>
    <t>1 mois.personne correspond à 1/12 d'ETP (pr passer de mois.personne à ETP, divisee par 12) ;</t>
  </si>
  <si>
    <t xml:space="preserve"> 1 ETP est donc égal à 12 mois.personne (pr passer de l'ETP à mois.personne, multiplier par 12)</t>
  </si>
  <si>
    <t>Mois.personne : calculer la charge en jours pour toute l'étude, puis convertir en mois.personne en multipliant par 0,0618 (12</t>
  </si>
  <si>
    <t>mois/194 j). A partir d'une charge en heure : multiplier par 0,0082474 pour convertir en mois.personne</t>
  </si>
  <si>
    <r>
      <rPr>
        <b/>
        <sz val="11"/>
        <rFont val="Calibri"/>
        <family val="2"/>
        <scheme val="minor"/>
      </rPr>
      <t>Temps Coordination Biologie/Pathologie Recherche :  Centre promoteur</t>
    </r>
    <r>
      <rPr>
        <sz val="11"/>
        <rFont val="Calibri"/>
        <family val="2"/>
        <scheme val="minor"/>
      </rPr>
      <t xml:space="preserve"> (Evaluation des prestations: informations, montage du budget, mise en place de flag, manual lab, modification des pratiques, résultats, etc…) - 6H à 26H à 37,86€ de l'heure</t>
    </r>
  </si>
  <si>
    <t>PHARMACIE - RADIOPHARMACIE - DISPOsITIF MEDICAL</t>
  </si>
  <si>
    <t>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</si>
</sst>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0\ &quot;€&quot;;[Red]\-#,##0\ &quot;€&quot;"/>
    <numFmt numFmtId="44" formatCode="_-* #,##0.00\ &quot;€&quot;_-;\-* #,##0.00\ &quot;€&quot;_-;_-* &quot;-&quot;??\ &quot;€&quot;_-;_-@_-"/>
    <numFmt numFmtId="164" formatCode="_-* #,##0\ [$€-40C]_-;\-* #,##0\ [$€-40C]_-;_-* &quot;-&quot;??\ [$€-40C]_-;_-@_-"/>
    <numFmt numFmtId="165" formatCode="#,##0.00\ &quot;€&quot;"/>
    <numFmt numFmtId="166" formatCode="0.0000"/>
  </numFmts>
  <fonts count="89" x14ac:knownFonts="1">
    <font>
      <sz val="11"/>
      <color theme="1"/>
      <name val="Calibri"/>
      <family val="2"/>
      <scheme val="minor"/>
    </font>
    <font>
      <b/>
      <sz val="11"/>
      <name val="Arial"/>
      <family val="2"/>
    </font>
    <font>
      <sz val="11"/>
      <name val="Arial"/>
      <family val="2"/>
    </font>
    <font>
      <b/>
      <sz val="11"/>
      <color indexed="12"/>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8"/>
      <color indexed="81"/>
      <name val="Tahoma"/>
      <family val="2"/>
    </font>
    <font>
      <b/>
      <sz val="14"/>
      <name val="Arial"/>
      <family val="2"/>
    </font>
    <font>
      <b/>
      <u/>
      <sz val="20"/>
      <color indexed="10"/>
      <name val="Calibri"/>
      <family val="2"/>
    </font>
    <font>
      <b/>
      <sz val="20"/>
      <color indexed="10"/>
      <name val="Calibri"/>
      <family val="2"/>
    </font>
    <font>
      <b/>
      <sz val="11"/>
      <color indexed="81"/>
      <name val="Tahoma"/>
      <family val="2"/>
    </font>
    <font>
      <b/>
      <sz val="11"/>
      <name val="Calibri"/>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4"/>
      <color indexed="81"/>
      <name val="Tahoma"/>
      <family val="2"/>
    </font>
    <font>
      <b/>
      <sz val="20"/>
      <color indexed="8"/>
      <name val="Calibri"/>
      <family val="2"/>
    </font>
    <font>
      <b/>
      <sz val="11"/>
      <color theme="1"/>
      <name val="Calibri"/>
      <family val="2"/>
      <scheme val="minor"/>
    </font>
    <font>
      <b/>
      <u/>
      <sz val="11"/>
      <color rgb="FFFF0000"/>
      <name val="Calibri"/>
      <family val="2"/>
      <scheme val="minor"/>
    </font>
    <font>
      <b/>
      <sz val="14"/>
      <name val="Calibri"/>
      <family val="2"/>
      <scheme val="minor"/>
    </font>
    <font>
      <b/>
      <u/>
      <sz val="20"/>
      <color theme="1"/>
      <name val="Calibri"/>
      <family val="2"/>
      <scheme val="minor"/>
    </font>
    <font>
      <b/>
      <sz val="18"/>
      <color theme="1"/>
      <name val="Calibri"/>
      <family val="2"/>
      <scheme val="minor"/>
    </font>
    <font>
      <b/>
      <u/>
      <sz val="20"/>
      <color rgb="FFFF0000"/>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11"/>
      <name val="Calibri"/>
      <family val="2"/>
      <scheme val="minor"/>
    </font>
    <font>
      <b/>
      <sz val="11"/>
      <color theme="1"/>
      <name val="Arial"/>
      <family val="2"/>
    </font>
    <font>
      <sz val="11"/>
      <color theme="1"/>
      <name val="Arial"/>
      <family val="2"/>
    </font>
    <font>
      <b/>
      <sz val="10"/>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4"/>
      <color theme="0"/>
      <name val="Calibri"/>
      <family val="2"/>
      <scheme val="minor"/>
    </font>
    <font>
      <b/>
      <sz val="14"/>
      <color theme="1"/>
      <name val="Calibri"/>
      <family val="2"/>
      <scheme val="minor"/>
    </font>
    <font>
      <b/>
      <sz val="11"/>
      <color rgb="FF00B050"/>
      <name val="Calibri"/>
      <family val="2"/>
      <scheme val="minor"/>
    </font>
    <font>
      <sz val="11"/>
      <color rgb="FF7030A0"/>
      <name val="Calibri"/>
      <family val="2"/>
      <scheme val="minor"/>
    </font>
    <font>
      <sz val="11"/>
      <color theme="5" tint="-0.249977111117893"/>
      <name val="Calibri"/>
      <family val="2"/>
      <scheme val="minor"/>
    </font>
    <font>
      <b/>
      <sz val="11"/>
      <color theme="4" tint="-0.249977111117893"/>
      <name val="Calibri"/>
      <family val="2"/>
      <scheme val="minor"/>
    </font>
    <font>
      <sz val="11"/>
      <color theme="4" tint="-0.499984740745262"/>
      <name val="Calibri"/>
      <family val="2"/>
      <scheme val="minor"/>
    </font>
    <font>
      <b/>
      <sz val="11"/>
      <color theme="6" tint="-0.499984740745262"/>
      <name val="Calibri"/>
      <family val="2"/>
      <scheme val="minor"/>
    </font>
    <font>
      <sz val="11"/>
      <color theme="6" tint="-0.499984740745262"/>
      <name val="Calibri"/>
      <family val="2"/>
      <scheme val="minor"/>
    </font>
    <font>
      <b/>
      <sz val="11"/>
      <color theme="9" tint="-0.249977111117893"/>
      <name val="Calibri"/>
      <family val="2"/>
      <scheme val="minor"/>
    </font>
    <font>
      <sz val="10"/>
      <color theme="1"/>
      <name val="Calibri"/>
      <family val="2"/>
      <scheme val="minor"/>
    </font>
    <font>
      <sz val="10"/>
      <color theme="9" tint="-0.249977111117893"/>
      <name val="Calibri"/>
      <family val="2"/>
      <scheme val="minor"/>
    </font>
    <font>
      <sz val="10"/>
      <name val="Calibri"/>
      <family val="2"/>
      <scheme val="minor"/>
    </font>
    <font>
      <i/>
      <sz val="10"/>
      <name val="Calibri"/>
      <family val="2"/>
      <scheme val="minor"/>
    </font>
    <font>
      <b/>
      <sz val="11"/>
      <name val="Calibri"/>
      <family val="2"/>
      <scheme val="minor"/>
    </font>
    <font>
      <b/>
      <sz val="10"/>
      <name val="Calibri"/>
      <family val="2"/>
      <scheme val="minor"/>
    </font>
    <font>
      <b/>
      <sz val="9"/>
      <name val="Calibri"/>
      <family val="2"/>
      <scheme val="minor"/>
    </font>
    <font>
      <b/>
      <sz val="11"/>
      <color rgb="FFFF0000"/>
      <name val="Calibri"/>
      <family val="2"/>
      <scheme val="minor"/>
    </font>
    <font>
      <b/>
      <sz val="26"/>
      <color theme="0"/>
      <name val="Calibri"/>
      <family val="2"/>
      <scheme val="minor"/>
    </font>
    <font>
      <b/>
      <sz val="26"/>
      <color rgb="FFC00000"/>
      <name val="Calibri"/>
      <family val="2"/>
      <scheme val="minor"/>
    </font>
    <font>
      <sz val="11"/>
      <color indexed="8"/>
      <name val="Calibri"/>
      <family val="2"/>
      <scheme val="minor"/>
    </font>
    <font>
      <b/>
      <sz val="11"/>
      <color indexed="8"/>
      <name val="Calibri"/>
      <family val="2"/>
      <scheme val="minor"/>
    </font>
    <font>
      <sz val="9"/>
      <color indexed="8"/>
      <name val="Calibri"/>
      <family val="2"/>
      <scheme val="minor"/>
    </font>
    <font>
      <sz val="9"/>
      <name val="Calibri"/>
      <family val="2"/>
      <scheme val="minor"/>
    </font>
    <font>
      <sz val="11"/>
      <color theme="9" tint="-0.249977111117893"/>
      <name val="Calibri"/>
      <family val="2"/>
      <scheme val="minor"/>
    </font>
    <font>
      <b/>
      <i/>
      <sz val="12"/>
      <name val="Calibri"/>
      <family val="2"/>
      <scheme val="minor"/>
    </font>
    <font>
      <b/>
      <i/>
      <sz val="12"/>
      <color theme="1"/>
      <name val="Calibri"/>
      <family val="2"/>
      <scheme val="minor"/>
    </font>
    <font>
      <b/>
      <i/>
      <sz val="12"/>
      <color rgb="FFFF0000"/>
      <name val="Calibri"/>
      <family val="2"/>
      <scheme val="minor"/>
    </font>
    <font>
      <i/>
      <sz val="12"/>
      <color theme="1"/>
      <name val="Calibri"/>
      <family val="2"/>
      <scheme val="minor"/>
    </font>
    <font>
      <i/>
      <sz val="12"/>
      <name val="Calibri"/>
      <family val="2"/>
      <scheme val="minor"/>
    </font>
    <font>
      <sz val="11"/>
      <color theme="4" tint="-0.249977111117893"/>
      <name val="Calibri"/>
      <family val="2"/>
      <scheme val="minor"/>
    </font>
    <font>
      <b/>
      <sz val="16"/>
      <color theme="0"/>
      <name val="Calibri"/>
      <family val="2"/>
      <scheme val="minor"/>
    </font>
    <font>
      <b/>
      <sz val="26"/>
      <color theme="4"/>
      <name val="Calibri"/>
      <family val="2"/>
      <scheme val="minor"/>
    </font>
    <font>
      <i/>
      <sz val="11"/>
      <name val="Calibri"/>
      <family val="2"/>
      <scheme val="minor"/>
    </font>
    <font>
      <b/>
      <sz val="16"/>
      <name val="Calibri"/>
      <family val="2"/>
      <scheme val="minor"/>
    </font>
    <font>
      <b/>
      <i/>
      <sz val="11"/>
      <name val="Calibri"/>
      <family val="2"/>
      <scheme val="minor"/>
    </font>
    <font>
      <sz val="11"/>
      <color rgb="FFBCCFE6"/>
      <name val="Calibri"/>
      <family val="2"/>
      <scheme val="minor"/>
    </font>
    <font>
      <i/>
      <sz val="11"/>
      <color theme="1"/>
      <name val="Calibri"/>
      <family val="2"/>
      <scheme val="minor"/>
    </font>
    <font>
      <i/>
      <sz val="9"/>
      <color theme="1"/>
      <name val="Calibri"/>
      <family val="2"/>
      <scheme val="minor"/>
    </font>
    <font>
      <b/>
      <strike/>
      <sz val="10"/>
      <color rgb="FFFF0000"/>
      <name val="Calibri"/>
      <family val="2"/>
      <scheme val="minor"/>
    </font>
    <font>
      <b/>
      <i/>
      <sz val="10"/>
      <name val="Calibri"/>
      <family val="2"/>
      <scheme val="minor"/>
    </font>
    <font>
      <b/>
      <i/>
      <sz val="11"/>
      <color theme="1"/>
      <name val="Calibri"/>
      <family val="2"/>
      <scheme val="minor"/>
    </font>
    <font>
      <b/>
      <sz val="10"/>
      <color theme="0"/>
      <name val="Calibri"/>
      <family val="2"/>
      <scheme val="minor"/>
    </font>
    <font>
      <sz val="14"/>
      <color theme="1"/>
      <name val="Calibri"/>
      <family val="2"/>
      <scheme val="minor"/>
    </font>
    <font>
      <sz val="14"/>
      <name val="Calibri"/>
      <family val="2"/>
      <scheme val="minor"/>
    </font>
    <font>
      <b/>
      <sz val="14"/>
      <color rgb="FFC00000"/>
      <name val="Calibri"/>
      <family val="2"/>
      <scheme val="minor"/>
    </font>
  </fonts>
  <fills count="26">
    <fill>
      <patternFill patternType="none"/>
    </fill>
    <fill>
      <patternFill patternType="gray125"/>
    </fill>
    <fill>
      <patternFill patternType="solid">
        <fgColor theme="5" tint="0.79998168889431442"/>
        <bgColor indexed="64"/>
      </patternFill>
    </fill>
    <fill>
      <patternFill patternType="solid">
        <fgColor theme="8" tint="0.39997558519241921"/>
        <bgColor indexed="64"/>
      </patternFill>
    </fill>
    <fill>
      <patternFill patternType="solid">
        <fgColor rgb="FFFF6699"/>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EABCD6"/>
        <bgColor indexed="64"/>
      </patternFill>
    </fill>
    <fill>
      <patternFill patternType="solid">
        <fgColor theme="6" tint="0.599963377788628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E35487"/>
        <bgColor indexed="64"/>
      </patternFill>
    </fill>
    <fill>
      <patternFill patternType="solid">
        <fgColor rgb="FFDDD9C4"/>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1A87A"/>
        <bgColor indexed="64"/>
      </patternFill>
    </fill>
    <fill>
      <patternFill patternType="solid">
        <fgColor theme="0"/>
        <bgColor indexed="64"/>
      </patternFill>
    </fill>
    <fill>
      <patternFill patternType="solid">
        <fgColor theme="9" tint="0.59999389629810485"/>
        <bgColor indexed="64"/>
      </patternFill>
    </fill>
    <fill>
      <patternFill patternType="solid">
        <fgColor rgb="FF99FF99"/>
        <bgColor indexed="64"/>
      </patternFill>
    </fill>
    <fill>
      <patternFill patternType="solid">
        <fgColor rgb="FFBCCFE6"/>
        <bgColor indexed="64"/>
      </patternFill>
    </fill>
    <fill>
      <patternFill patternType="solid">
        <fgColor theme="3" tint="0.39997558519241921"/>
        <bgColor indexed="64"/>
      </patternFill>
    </fill>
    <fill>
      <patternFill patternType="solid">
        <fgColor theme="8"/>
        <bgColor indexed="64"/>
      </patternFill>
    </fill>
    <fill>
      <patternFill patternType="solid">
        <fgColor rgb="FF006F80"/>
        <bgColor indexed="64"/>
      </patternFill>
    </fill>
    <fill>
      <patternFill patternType="solid">
        <fgColor theme="0" tint="-0.14999847407452621"/>
        <bgColor indexed="64"/>
      </patternFill>
    </fill>
  </fills>
  <borders count="8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s>
  <cellStyleXfs count="2">
    <xf numFmtId="0" fontId="0" fillId="0" borderId="0"/>
    <xf numFmtId="44" fontId="40" fillId="0" borderId="0" applyFont="0" applyFill="0" applyBorder="0" applyAlignment="0" applyProtection="0"/>
  </cellStyleXfs>
  <cellXfs count="698">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3" fontId="3" fillId="2" borderId="1" xfId="0" applyNumberFormat="1"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0" fontId="1" fillId="3" borderId="4" xfId="0" applyFont="1" applyFill="1" applyBorder="1" applyAlignment="1">
      <alignment horizontal="center" vertical="center" wrapText="1"/>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0" fillId="0" borderId="0" xfId="0" applyFill="1" applyBorder="1"/>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0" fontId="0" fillId="0" borderId="0" xfId="0" applyFill="1"/>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3" borderId="8" xfId="0" applyFill="1" applyBorder="1" applyAlignment="1">
      <alignment vertical="center"/>
    </xf>
    <xf numFmtId="0" fontId="4" fillId="3" borderId="3" xfId="0" applyFont="1" applyFill="1" applyBorder="1" applyAlignment="1">
      <alignment horizontal="center" vertical="center"/>
    </xf>
    <xf numFmtId="3" fontId="6" fillId="3" borderId="4" xfId="0" applyNumberFormat="1"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1" xfId="0" applyFont="1" applyFill="1" applyBorder="1" applyAlignment="1">
      <alignment horizontal="center" vertical="center"/>
    </xf>
    <xf numFmtId="3" fontId="2" fillId="0" borderId="0" xfId="0" applyNumberFormat="1" applyFont="1" applyFill="1" applyBorder="1" applyAlignment="1">
      <alignment horizontal="center" vertical="center"/>
    </xf>
    <xf numFmtId="3" fontId="7" fillId="3"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3" fontId="0" fillId="3" borderId="8" xfId="0" applyNumberFormat="1" applyFill="1" applyBorder="1" applyAlignment="1">
      <alignment vertical="center" wrapText="1"/>
    </xf>
    <xf numFmtId="3" fontId="4" fillId="3" borderId="3" xfId="0" applyNumberFormat="1" applyFont="1" applyFill="1" applyBorder="1" applyAlignment="1">
      <alignment horizontal="center" vertical="center"/>
    </xf>
    <xf numFmtId="3" fontId="4" fillId="3" borderId="3" xfId="0" applyNumberFormat="1" applyFont="1" applyFill="1" applyBorder="1" applyAlignment="1">
      <alignment horizontal="center" vertical="center" wrapText="1"/>
    </xf>
    <xf numFmtId="3" fontId="0" fillId="0" borderId="0" xfId="0" applyNumberFormat="1" applyAlignment="1">
      <alignment horizontal="center" wrapText="1"/>
    </xf>
    <xf numFmtId="3" fontId="0" fillId="0" borderId="0" xfId="0" applyNumberFormat="1"/>
    <xf numFmtId="3" fontId="0" fillId="0" borderId="0" xfId="0" applyNumberFormat="1" applyAlignment="1">
      <alignment wrapText="1"/>
    </xf>
    <xf numFmtId="3" fontId="0" fillId="0" borderId="0" xfId="0" applyNumberFormat="1" applyAlignment="1">
      <alignment horizontal="center" vertical="center"/>
    </xf>
    <xf numFmtId="3" fontId="0" fillId="0" borderId="0" xfId="0" applyNumberFormat="1" applyAlignment="1">
      <alignment horizontal="center"/>
    </xf>
    <xf numFmtId="3" fontId="0" fillId="0" borderId="0" xfId="0" applyNumberFormat="1" applyFill="1" applyBorder="1" applyAlignment="1">
      <alignment horizontal="center"/>
    </xf>
    <xf numFmtId="3" fontId="0" fillId="0" borderId="0" xfId="0" applyNumberFormat="1" applyFill="1" applyBorder="1" applyAlignment="1">
      <alignment horizontal="center" wrapText="1"/>
    </xf>
    <xf numFmtId="3" fontId="7" fillId="3" borderId="1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0" fontId="1" fillId="3" borderId="3" xfId="0"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0" fontId="0" fillId="0" borderId="0" xfId="0" applyBorder="1"/>
    <xf numFmtId="3" fontId="12" fillId="2" borderId="1" xfId="0" applyNumberFormat="1" applyFont="1" applyFill="1" applyBorder="1" applyAlignment="1">
      <alignment horizontal="center" vertical="center" wrapText="1"/>
    </xf>
    <xf numFmtId="0" fontId="26" fillId="0" borderId="0" xfId="0" applyFont="1"/>
    <xf numFmtId="0" fontId="1" fillId="2" borderId="11" xfId="0" applyFont="1" applyFill="1" applyBorder="1" applyAlignment="1">
      <alignment horizontal="center" vertical="center" wrapText="1"/>
    </xf>
    <xf numFmtId="0" fontId="27" fillId="0" borderId="0" xfId="0" applyFont="1" applyAlignment="1">
      <alignment vertical="center" wrapText="1"/>
    </xf>
    <xf numFmtId="0" fontId="0" fillId="0" borderId="0" xfId="0" applyAlignment="1">
      <alignment vertical="center"/>
    </xf>
    <xf numFmtId="3" fontId="0" fillId="0" borderId="0" xfId="0" applyNumberFormat="1" applyBorder="1"/>
    <xf numFmtId="3" fontId="0" fillId="0" borderId="0" xfId="0" applyNumberFormat="1" applyBorder="1" applyAlignment="1">
      <alignment wrapText="1"/>
    </xf>
    <xf numFmtId="3" fontId="7" fillId="3" borderId="4" xfId="0" applyNumberFormat="1" applyFont="1" applyFill="1" applyBorder="1" applyAlignment="1">
      <alignment horizontal="center" vertical="center" wrapText="1"/>
    </xf>
    <xf numFmtId="3" fontId="6" fillId="3" borderId="8" xfId="0" applyNumberFormat="1" applyFont="1" applyFill="1" applyBorder="1" applyAlignment="1">
      <alignment horizontal="center" vertical="center"/>
    </xf>
    <xf numFmtId="0" fontId="0" fillId="0" borderId="0" xfId="0" applyAlignment="1"/>
    <xf numFmtId="3" fontId="22"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9" fontId="4" fillId="3" borderId="3" xfId="0" applyNumberFormat="1" applyFont="1" applyFill="1" applyBorder="1" applyAlignment="1">
      <alignment horizontal="center" vertical="center"/>
    </xf>
    <xf numFmtId="0" fontId="1" fillId="4" borderId="12" xfId="0" applyFont="1" applyFill="1" applyBorder="1" applyAlignment="1">
      <alignment horizontal="center" vertical="center" wrapText="1"/>
    </xf>
    <xf numFmtId="3" fontId="0" fillId="0" borderId="3" xfId="0" applyNumberFormat="1" applyBorder="1"/>
    <xf numFmtId="3" fontId="7" fillId="3" borderId="5" xfId="0" applyNumberFormat="1" applyFont="1" applyFill="1" applyBorder="1" applyAlignment="1">
      <alignment horizontal="center" vertical="center" wrapText="1"/>
    </xf>
    <xf numFmtId="3" fontId="6" fillId="3" borderId="11" xfId="0" applyNumberFormat="1" applyFont="1" applyFill="1" applyBorder="1" applyAlignment="1">
      <alignment horizontal="center" vertical="center"/>
    </xf>
    <xf numFmtId="0" fontId="25" fillId="0" borderId="0" xfId="0" applyFont="1" applyAlignment="1">
      <alignment vertical="center"/>
    </xf>
    <xf numFmtId="0" fontId="28" fillId="0" borderId="0" xfId="0" applyFont="1" applyAlignment="1">
      <alignment vertical="center"/>
    </xf>
    <xf numFmtId="3" fontId="0" fillId="0" borderId="16" xfId="0" applyNumberFormat="1" applyBorder="1"/>
    <xf numFmtId="3" fontId="0" fillId="0" borderId="18" xfId="0" applyNumberFormat="1" applyBorder="1"/>
    <xf numFmtId="0" fontId="25" fillId="0" borderId="11" xfId="0" applyFont="1" applyBorder="1" applyAlignment="1">
      <alignment horizontal="left" vertical="center"/>
    </xf>
    <xf numFmtId="0" fontId="25" fillId="0" borderId="0" xfId="0" applyFont="1" applyBorder="1" applyAlignment="1">
      <alignment horizontal="left" vertical="center"/>
    </xf>
    <xf numFmtId="0" fontId="0" fillId="0" borderId="19" xfId="0" applyBorder="1" applyAlignment="1">
      <alignment horizontal="left" vertical="center"/>
    </xf>
    <xf numFmtId="0" fontId="25" fillId="0" borderId="0" xfId="0" applyFont="1"/>
    <xf numFmtId="3" fontId="0" fillId="0" borderId="0" xfId="0" applyNumberFormat="1" applyAlignment="1">
      <alignment vertical="center"/>
    </xf>
    <xf numFmtId="3" fontId="0" fillId="0" borderId="0" xfId="0" applyNumberFormat="1" applyAlignment="1">
      <alignment vertical="center" wrapText="1"/>
    </xf>
    <xf numFmtId="0" fontId="0" fillId="0" borderId="15"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center"/>
    </xf>
    <xf numFmtId="3" fontId="0" fillId="0" borderId="0" xfId="0" applyNumberFormat="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1" fillId="3" borderId="3" xfId="0" applyFont="1" applyFill="1" applyBorder="1" applyAlignment="1">
      <alignment horizontal="center" wrapText="1"/>
    </xf>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35" fillId="0" borderId="3" xfId="0" applyNumberFormat="1" applyFont="1" applyBorder="1" applyAlignment="1">
      <alignment horizontal="center" vertical="center" wrapText="1"/>
    </xf>
    <xf numFmtId="0" fontId="1" fillId="8" borderId="3" xfId="0" applyFont="1" applyFill="1" applyBorder="1" applyAlignment="1">
      <alignment horizontal="center" vertical="center" wrapText="1"/>
    </xf>
    <xf numFmtId="3" fontId="4" fillId="8" borderId="3" xfId="0" applyNumberFormat="1" applyFont="1" applyFill="1" applyBorder="1" applyAlignment="1">
      <alignment horizontal="center" vertical="center" wrapText="1"/>
    </xf>
    <xf numFmtId="14" fontId="0" fillId="0" borderId="0" xfId="0" applyNumberFormat="1" applyBorder="1"/>
    <xf numFmtId="0" fontId="0" fillId="0" borderId="0" xfId="0" applyNumberFormat="1" applyBorder="1"/>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0" fillId="0" borderId="2" xfId="0" applyBorder="1" applyAlignment="1">
      <alignment vertical="top"/>
    </xf>
    <xf numFmtId="0" fontId="0" fillId="0" borderId="1" xfId="0" applyBorder="1"/>
    <xf numFmtId="0" fontId="36" fillId="0" borderId="3" xfId="0" applyFont="1" applyFill="1" applyBorder="1" applyAlignment="1">
      <alignment vertical="top" wrapText="1"/>
    </xf>
    <xf numFmtId="0" fontId="36" fillId="0" borderId="3" xfId="0" applyFont="1" applyFill="1" applyBorder="1" applyAlignment="1">
      <alignment wrapText="1"/>
    </xf>
    <xf numFmtId="0" fontId="36" fillId="0" borderId="4" xfId="0" applyFont="1" applyFill="1" applyBorder="1" applyAlignment="1">
      <alignment wrapText="1"/>
    </xf>
    <xf numFmtId="0" fontId="36" fillId="0" borderId="2" xfId="0" applyFont="1" applyFill="1" applyBorder="1" applyAlignment="1">
      <alignment wrapText="1"/>
    </xf>
    <xf numFmtId="0" fontId="36" fillId="0" borderId="2" xfId="0" applyFont="1" applyFill="1" applyBorder="1" applyAlignment="1">
      <alignment vertical="top"/>
    </xf>
    <xf numFmtId="0" fontId="36" fillId="0" borderId="2" xfId="0" applyFont="1" applyFill="1" applyBorder="1"/>
    <xf numFmtId="0" fontId="36" fillId="0" borderId="13" xfId="0" applyFont="1" applyFill="1" applyBorder="1"/>
    <xf numFmtId="0" fontId="36" fillId="0" borderId="9" xfId="0" applyFont="1" applyFill="1" applyBorder="1" applyAlignment="1">
      <alignment wrapText="1"/>
    </xf>
    <xf numFmtId="0" fontId="36" fillId="0" borderId="1" xfId="0" applyFont="1" applyFill="1" applyBorder="1" applyAlignment="1">
      <alignment wrapText="1"/>
    </xf>
    <xf numFmtId="0" fontId="36" fillId="0" borderId="1" xfId="0" applyFont="1" applyFill="1" applyBorder="1" applyAlignment="1">
      <alignment vertical="top"/>
    </xf>
    <xf numFmtId="0" fontId="36" fillId="0" borderId="1" xfId="0" applyFont="1" applyFill="1" applyBorder="1"/>
    <xf numFmtId="0" fontId="36" fillId="0" borderId="29" xfId="0" applyFont="1" applyFill="1" applyBorder="1"/>
    <xf numFmtId="0" fontId="1" fillId="3" borderId="34" xfId="0" applyFont="1" applyFill="1" applyBorder="1" applyAlignment="1">
      <alignment horizontal="center" vertical="center" wrapText="1"/>
    </xf>
    <xf numFmtId="3" fontId="4" fillId="3" borderId="17" xfId="0" applyNumberFormat="1" applyFont="1" applyFill="1" applyBorder="1" applyAlignment="1">
      <alignment horizontal="center" vertical="center"/>
    </xf>
    <xf numFmtId="0" fontId="0" fillId="0" borderId="15" xfId="0" applyBorder="1" applyAlignment="1"/>
    <xf numFmtId="3" fontId="0" fillId="0" borderId="35" xfId="0" applyNumberFormat="1" applyBorder="1" applyAlignment="1">
      <alignment wrapText="1"/>
    </xf>
    <xf numFmtId="3" fontId="4" fillId="3" borderId="17" xfId="0" applyNumberFormat="1" applyFont="1" applyFill="1" applyBorder="1" applyAlignment="1">
      <alignment horizontal="center" vertical="center" wrapText="1"/>
    </xf>
    <xf numFmtId="0" fontId="1" fillId="0" borderId="36" xfId="0" applyFont="1" applyFill="1" applyBorder="1" applyAlignment="1">
      <alignment horizontal="center" wrapText="1"/>
    </xf>
    <xf numFmtId="0" fontId="1" fillId="0" borderId="37" xfId="0" applyFont="1" applyFill="1" applyBorder="1" applyAlignment="1">
      <alignment horizontal="center" vertical="center"/>
    </xf>
    <xf numFmtId="0" fontId="0" fillId="0" borderId="6" xfId="0" applyBorder="1"/>
    <xf numFmtId="3" fontId="0" fillId="9" borderId="30" xfId="0" applyNumberFormat="1" applyFill="1" applyBorder="1"/>
    <xf numFmtId="0" fontId="0" fillId="0" borderId="9" xfId="0" applyBorder="1"/>
    <xf numFmtId="3" fontId="0" fillId="9" borderId="1" xfId="0" applyNumberFormat="1" applyFill="1" applyBorder="1"/>
    <xf numFmtId="0" fontId="1" fillId="0" borderId="0" xfId="0" applyFont="1" applyFill="1" applyBorder="1" applyAlignment="1">
      <alignment horizontal="center" vertical="center" wrapText="1"/>
    </xf>
    <xf numFmtId="3" fontId="0" fillId="0" borderId="0" xfId="0" applyNumberFormat="1" applyFill="1" applyBorder="1"/>
    <xf numFmtId="3" fontId="4" fillId="0" borderId="0" xfId="0" applyNumberFormat="1" applyFont="1" applyFill="1" applyBorder="1" applyAlignment="1">
      <alignment horizontal="center" vertical="center" wrapText="1"/>
    </xf>
    <xf numFmtId="0" fontId="0" fillId="10" borderId="33" xfId="0" applyFill="1" applyBorder="1" applyAlignment="1">
      <alignment horizontal="center"/>
    </xf>
    <xf numFmtId="0" fontId="1" fillId="10" borderId="34" xfId="0" applyFont="1" applyFill="1" applyBorder="1" applyAlignment="1">
      <alignment horizontal="center" vertical="center" wrapText="1"/>
    </xf>
    <xf numFmtId="3" fontId="4" fillId="10" borderId="17" xfId="0" applyNumberFormat="1" applyFont="1" applyFill="1" applyBorder="1" applyAlignment="1">
      <alignment horizontal="center" vertical="center" wrapText="1"/>
    </xf>
    <xf numFmtId="0" fontId="1" fillId="10" borderId="49" xfId="0" applyFont="1" applyFill="1" applyBorder="1" applyAlignment="1">
      <alignment horizontal="center" vertical="center" wrapText="1"/>
    </xf>
    <xf numFmtId="3" fontId="4" fillId="10" borderId="50" xfId="0" applyNumberFormat="1" applyFont="1" applyFill="1" applyBorder="1" applyAlignment="1">
      <alignment horizontal="center" vertical="center" wrapText="1"/>
    </xf>
    <xf numFmtId="0" fontId="0" fillId="10" borderId="51" xfId="0" applyFill="1" applyBorder="1"/>
    <xf numFmtId="3" fontId="39" fillId="0" borderId="16" xfId="0" applyNumberFormat="1" applyFont="1" applyBorder="1" applyAlignment="1">
      <alignment vertical="center" wrapText="1"/>
    </xf>
    <xf numFmtId="3" fontId="39" fillId="0" borderId="3" xfId="0" applyNumberFormat="1" applyFont="1" applyBorder="1" applyAlignment="1">
      <alignment vertical="center" wrapText="1"/>
    </xf>
    <xf numFmtId="3" fontId="39" fillId="0" borderId="18" xfId="0" applyNumberFormat="1" applyFont="1" applyBorder="1" applyAlignment="1">
      <alignment vertical="center" wrapText="1"/>
    </xf>
    <xf numFmtId="0" fontId="1" fillId="0" borderId="34" xfId="0"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36" fillId="0" borderId="10" xfId="0" applyFont="1" applyFill="1" applyBorder="1" applyAlignment="1">
      <alignment vertical="top" wrapText="1"/>
    </xf>
    <xf numFmtId="0" fontId="36" fillId="0" borderId="7" xfId="0" applyFont="1" applyFill="1" applyBorder="1" applyAlignment="1">
      <alignment wrapText="1"/>
    </xf>
    <xf numFmtId="0" fontId="36" fillId="0" borderId="8" xfId="0" applyFont="1" applyFill="1" applyBorder="1" applyAlignment="1">
      <alignment wrapText="1"/>
    </xf>
    <xf numFmtId="0" fontId="36" fillId="0" borderId="8" xfId="0" applyFont="1" applyFill="1" applyBorder="1" applyAlignment="1">
      <alignment vertical="top"/>
    </xf>
    <xf numFmtId="0" fontId="36" fillId="0" borderId="8" xfId="0" applyFont="1" applyFill="1" applyBorder="1"/>
    <xf numFmtId="0" fontId="36" fillId="0" borderId="28" xfId="0" applyFont="1" applyFill="1" applyBorder="1"/>
    <xf numFmtId="0" fontId="36" fillId="0" borderId="0" xfId="0" applyFont="1"/>
    <xf numFmtId="0" fontId="36" fillId="0" borderId="4" xfId="0" applyFont="1" applyFill="1" applyBorder="1" applyAlignment="1">
      <alignment horizontal="center" vertical="top" wrapText="1"/>
    </xf>
    <xf numFmtId="0" fontId="36" fillId="0" borderId="2" xfId="0" applyFont="1" applyFill="1" applyBorder="1" applyAlignment="1">
      <alignment horizontal="center" vertical="top" wrapText="1"/>
    </xf>
    <xf numFmtId="0" fontId="36" fillId="0" borderId="13" xfId="0" applyFont="1" applyFill="1" applyBorder="1" applyAlignment="1">
      <alignment horizontal="center" vertical="top" wrapText="1"/>
    </xf>
    <xf numFmtId="0" fontId="36" fillId="0" borderId="5" xfId="0" applyFont="1" applyFill="1" applyBorder="1" applyAlignment="1">
      <alignment vertical="top" wrapText="1"/>
    </xf>
    <xf numFmtId="0" fontId="36" fillId="0" borderId="29" xfId="0" applyFont="1" applyFill="1" applyBorder="1" applyAlignment="1">
      <alignment vertical="top" wrapText="1"/>
    </xf>
    <xf numFmtId="0" fontId="45" fillId="0" borderId="0" xfId="0" applyFont="1" applyAlignment="1">
      <alignment horizontal="center" wrapText="1"/>
    </xf>
    <xf numFmtId="0" fontId="25" fillId="0" borderId="0" xfId="0" applyFont="1" applyAlignment="1">
      <alignment wrapText="1"/>
    </xf>
    <xf numFmtId="0" fontId="0" fillId="0" borderId="0" xfId="0" applyFont="1"/>
    <xf numFmtId="165" fontId="36" fillId="0" borderId="0" xfId="0" applyNumberFormat="1" applyFont="1"/>
    <xf numFmtId="0" fontId="36" fillId="0" borderId="0" xfId="0" applyNumberFormat="1" applyFont="1"/>
    <xf numFmtId="0" fontId="36" fillId="0" borderId="0" xfId="0" applyNumberFormat="1" applyFont="1" applyAlignment="1">
      <alignment horizontal="left"/>
    </xf>
    <xf numFmtId="165" fontId="0" fillId="0" borderId="0" xfId="0" applyNumberFormat="1" applyFont="1"/>
    <xf numFmtId="0" fontId="0" fillId="0" borderId="0" xfId="0" applyFont="1" applyAlignment="1">
      <alignment wrapText="1"/>
    </xf>
    <xf numFmtId="0" fontId="46" fillId="0" borderId="0" xfId="0" applyFont="1"/>
    <xf numFmtId="0" fontId="47" fillId="0" borderId="0" xfId="0" applyFont="1"/>
    <xf numFmtId="0" fontId="48" fillId="0" borderId="0" xfId="0" applyFont="1"/>
    <xf numFmtId="0" fontId="0" fillId="0" borderId="0" xfId="0" applyFont="1" applyBorder="1"/>
    <xf numFmtId="0" fontId="49" fillId="0" borderId="11" xfId="0" applyNumberFormat="1" applyFont="1" applyBorder="1"/>
    <xf numFmtId="0" fontId="36" fillId="0" borderId="0" xfId="0" applyNumberFormat="1" applyFont="1" applyBorder="1"/>
    <xf numFmtId="0" fontId="50" fillId="0" borderId="0" xfId="0" applyFont="1"/>
    <xf numFmtId="0" fontId="51" fillId="0" borderId="11" xfId="0" applyNumberFormat="1" applyFont="1" applyBorder="1"/>
    <xf numFmtId="0" fontId="52" fillId="0" borderId="0" xfId="0" applyFont="1"/>
    <xf numFmtId="0" fontId="53" fillId="0" borderId="0" xfId="0" applyFont="1" applyBorder="1"/>
    <xf numFmtId="0" fontId="54" fillId="0" borderId="11" xfId="0" applyNumberFormat="1" applyFont="1" applyBorder="1"/>
    <xf numFmtId="0" fontId="55" fillId="0" borderId="0" xfId="0" applyNumberFormat="1" applyFont="1" applyBorder="1"/>
    <xf numFmtId="0" fontId="55" fillId="0" borderId="0" xfId="0" applyNumberFormat="1" applyFont="1" applyAlignment="1">
      <alignment horizontal="left"/>
    </xf>
    <xf numFmtId="165" fontId="53" fillId="0" borderId="0" xfId="0" applyNumberFormat="1" applyFont="1"/>
    <xf numFmtId="0" fontId="53" fillId="0" borderId="0" xfId="0" applyFont="1" applyAlignment="1">
      <alignment wrapText="1"/>
    </xf>
    <xf numFmtId="0" fontId="53" fillId="0" borderId="0" xfId="0" applyFont="1"/>
    <xf numFmtId="165" fontId="55" fillId="0" borderId="0" xfId="0" applyNumberFormat="1" applyFont="1"/>
    <xf numFmtId="0" fontId="55" fillId="0" borderId="0" xfId="0" applyNumberFormat="1" applyFont="1"/>
    <xf numFmtId="0" fontId="53" fillId="0" borderId="0" xfId="0" applyFont="1" applyAlignment="1">
      <alignment horizontal="center" vertical="center" wrapText="1"/>
    </xf>
    <xf numFmtId="0" fontId="41" fillId="0" borderId="0" xfId="0" applyFont="1" applyFill="1" applyBorder="1" applyAlignment="1">
      <alignment vertical="center" wrapText="1"/>
    </xf>
    <xf numFmtId="0" fontId="59" fillId="0" borderId="10" xfId="0" applyNumberFormat="1" applyFont="1" applyBorder="1" applyAlignment="1">
      <alignment horizontal="center" vertical="center" wrapText="1"/>
    </xf>
    <xf numFmtId="0" fontId="60" fillId="0" borderId="0" xfId="0" applyFont="1" applyFill="1" applyBorder="1" applyAlignment="1">
      <alignment vertical="center" wrapText="1"/>
    </xf>
    <xf numFmtId="0" fontId="62" fillId="0" borderId="0" xfId="0" applyFont="1" applyFill="1" applyBorder="1" applyAlignment="1">
      <alignment horizontal="center" vertical="center" wrapText="1"/>
    </xf>
    <xf numFmtId="165" fontId="0" fillId="14" borderId="45" xfId="0" applyNumberFormat="1" applyFont="1" applyFill="1" applyBorder="1" applyAlignment="1"/>
    <xf numFmtId="165" fontId="0" fillId="0" borderId="0" xfId="0" applyNumberFormat="1" applyFont="1" applyFill="1" applyBorder="1" applyAlignment="1">
      <alignment wrapText="1"/>
    </xf>
    <xf numFmtId="0" fontId="60" fillId="0" borderId="0" xfId="0" applyFont="1" applyFill="1" applyAlignment="1">
      <alignment wrapText="1"/>
    </xf>
    <xf numFmtId="0" fontId="36" fillId="0" borderId="0" xfId="0" applyFont="1" applyAlignment="1">
      <alignment wrapText="1"/>
    </xf>
    <xf numFmtId="0" fontId="36" fillId="0" borderId="0" xfId="0" applyFont="1" applyAlignment="1"/>
    <xf numFmtId="165" fontId="0" fillId="14" borderId="55" xfId="0" applyNumberFormat="1" applyFont="1" applyFill="1" applyBorder="1" applyAlignment="1">
      <alignment wrapText="1"/>
    </xf>
    <xf numFmtId="0" fontId="36" fillId="0" borderId="0" xfId="0" applyFont="1" applyFill="1" applyAlignment="1">
      <alignment vertical="center" wrapText="1"/>
    </xf>
    <xf numFmtId="0" fontId="36" fillId="0" borderId="49" xfId="0" applyFont="1" applyFill="1" applyBorder="1" applyAlignment="1">
      <alignment wrapText="1"/>
    </xf>
    <xf numFmtId="0" fontId="36" fillId="0" borderId="18" xfId="0" applyFont="1" applyFill="1" applyBorder="1" applyAlignment="1">
      <alignment wrapText="1"/>
    </xf>
    <xf numFmtId="165" fontId="36" fillId="0" borderId="18" xfId="0" applyNumberFormat="1" applyFont="1" applyFill="1" applyBorder="1" applyAlignment="1">
      <alignment wrapText="1"/>
    </xf>
    <xf numFmtId="165" fontId="36" fillId="0" borderId="18" xfId="0" applyNumberFormat="1" applyFont="1" applyBorder="1" applyAlignment="1">
      <alignment wrapText="1"/>
    </xf>
    <xf numFmtId="165" fontId="36" fillId="0" borderId="50" xfId="0" applyNumberFormat="1" applyFont="1" applyBorder="1" applyAlignment="1">
      <alignment wrapText="1"/>
    </xf>
    <xf numFmtId="0" fontId="60" fillId="0" borderId="0" xfId="0" applyFont="1" applyFill="1" applyAlignment="1">
      <alignment vertical="center" wrapText="1"/>
    </xf>
    <xf numFmtId="0" fontId="36" fillId="0" borderId="0" xfId="0" applyFont="1" applyFill="1" applyBorder="1" applyAlignment="1">
      <alignment wrapText="1"/>
    </xf>
    <xf numFmtId="165" fontId="36" fillId="0" borderId="0" xfId="0" applyNumberFormat="1" applyFont="1" applyFill="1" applyBorder="1" applyAlignment="1">
      <alignment wrapText="1"/>
    </xf>
    <xf numFmtId="0" fontId="36" fillId="0" borderId="0" xfId="0" applyNumberFormat="1" applyFont="1" applyFill="1" applyBorder="1" applyAlignment="1">
      <alignment wrapText="1"/>
    </xf>
    <xf numFmtId="0" fontId="36" fillId="0" borderId="0" xfId="0" applyNumberFormat="1" applyFont="1" applyBorder="1" applyAlignment="1">
      <alignment wrapText="1"/>
    </xf>
    <xf numFmtId="165" fontId="36" fillId="0" borderId="0" xfId="0" applyNumberFormat="1" applyFont="1" applyBorder="1" applyAlignment="1">
      <alignment wrapText="1"/>
    </xf>
    <xf numFmtId="0" fontId="57" fillId="0" borderId="0" xfId="0" applyFont="1" applyFill="1" applyAlignment="1">
      <alignment vertical="center" wrapText="1"/>
    </xf>
    <xf numFmtId="0" fontId="57" fillId="0" borderId="0" xfId="0" applyFont="1" applyFill="1" applyAlignment="1">
      <alignment wrapText="1"/>
    </xf>
    <xf numFmtId="0" fontId="57" fillId="0" borderId="0" xfId="0" applyFont="1" applyFill="1" applyAlignment="1"/>
    <xf numFmtId="165" fontId="0" fillId="14" borderId="17" xfId="0" applyNumberFormat="1" applyFont="1" applyFill="1" applyBorder="1" applyAlignment="1">
      <alignment wrapText="1"/>
    </xf>
    <xf numFmtId="0" fontId="67" fillId="0" borderId="0" xfId="0" applyFont="1" applyBorder="1" applyAlignment="1">
      <alignment vertical="center" wrapText="1"/>
    </xf>
    <xf numFmtId="0" fontId="57" fillId="0" borderId="34" xfId="0" applyFont="1" applyBorder="1" applyAlignment="1">
      <alignment wrapText="1"/>
    </xf>
    <xf numFmtId="0" fontId="36" fillId="0" borderId="3" xfId="0" applyFont="1" applyBorder="1" applyAlignment="1">
      <alignment wrapText="1"/>
    </xf>
    <xf numFmtId="165" fontId="36" fillId="0" borderId="3" xfId="0" applyNumberFormat="1" applyFont="1" applyFill="1" applyBorder="1" applyAlignment="1">
      <alignment wrapText="1"/>
    </xf>
    <xf numFmtId="165" fontId="36" fillId="0" borderId="3" xfId="0" applyNumberFormat="1" applyFont="1" applyBorder="1" applyAlignment="1">
      <alignment wrapText="1"/>
    </xf>
    <xf numFmtId="165" fontId="50" fillId="0" borderId="17" xfId="0" applyNumberFormat="1" applyFont="1" applyBorder="1" applyAlignment="1">
      <alignment wrapText="1"/>
    </xf>
    <xf numFmtId="0" fontId="0" fillId="0" borderId="0" xfId="0" applyFont="1" applyFill="1" applyBorder="1" applyAlignment="1">
      <alignment vertical="center" wrapText="1"/>
    </xf>
    <xf numFmtId="0" fontId="36" fillId="0" borderId="34" xfId="0" applyFont="1" applyBorder="1" applyAlignment="1">
      <alignment wrapText="1"/>
    </xf>
    <xf numFmtId="0" fontId="36" fillId="0" borderId="4" xfId="0" applyNumberFormat="1" applyFont="1" applyFill="1" applyBorder="1" applyAlignment="1">
      <alignment wrapText="1"/>
    </xf>
    <xf numFmtId="0" fontId="36" fillId="0" borderId="60" xfId="0" applyNumberFormat="1" applyFont="1" applyFill="1" applyBorder="1" applyAlignment="1">
      <alignment wrapText="1"/>
    </xf>
    <xf numFmtId="0" fontId="36" fillId="0" borderId="13" xfId="0" applyNumberFormat="1" applyFont="1" applyFill="1" applyBorder="1" applyAlignment="1">
      <alignment wrapText="1"/>
    </xf>
    <xf numFmtId="0" fontId="36" fillId="0" borderId="0" xfId="0" applyFont="1" applyFill="1" applyAlignment="1">
      <alignment wrapText="1"/>
    </xf>
    <xf numFmtId="0" fontId="36" fillId="0" borderId="6" xfId="0" applyNumberFormat="1" applyFont="1" applyFill="1" applyBorder="1" applyAlignment="1">
      <alignment wrapText="1"/>
    </xf>
    <xf numFmtId="0" fontId="36" fillId="0" borderId="61" xfId="0" applyNumberFormat="1" applyFont="1" applyFill="1" applyBorder="1" applyAlignment="1">
      <alignment wrapText="1"/>
    </xf>
    <xf numFmtId="0" fontId="36" fillId="0" borderId="30" xfId="0" applyNumberFormat="1" applyFont="1" applyFill="1" applyBorder="1" applyAlignment="1">
      <alignment wrapText="1"/>
    </xf>
    <xf numFmtId="0" fontId="36" fillId="0" borderId="62" xfId="0" applyFont="1" applyBorder="1" applyAlignment="1">
      <alignment wrapText="1"/>
    </xf>
    <xf numFmtId="0" fontId="36" fillId="0" borderId="10" xfId="0" applyFont="1" applyBorder="1" applyAlignment="1">
      <alignment wrapText="1"/>
    </xf>
    <xf numFmtId="165" fontId="36" fillId="0" borderId="10" xfId="0" applyNumberFormat="1" applyFont="1" applyFill="1" applyBorder="1" applyAlignment="1">
      <alignment wrapText="1"/>
    </xf>
    <xf numFmtId="0" fontId="68" fillId="16" borderId="34" xfId="0" applyFont="1" applyFill="1" applyBorder="1" applyAlignment="1">
      <alignment vertical="center" wrapText="1"/>
    </xf>
    <xf numFmtId="0" fontId="68" fillId="16" borderId="8" xfId="0" applyFont="1" applyFill="1" applyBorder="1" applyAlignment="1">
      <alignment vertical="center" wrapText="1"/>
    </xf>
    <xf numFmtId="165" fontId="68" fillId="16" borderId="8" xfId="0" applyNumberFormat="1" applyFont="1" applyFill="1" applyBorder="1" applyAlignment="1">
      <alignment vertical="center" wrapText="1"/>
    </xf>
    <xf numFmtId="0" fontId="68" fillId="16" borderId="2" xfId="0" applyNumberFormat="1" applyFont="1" applyFill="1" applyBorder="1" applyAlignment="1">
      <alignment horizontal="center" vertical="center" wrapText="1"/>
    </xf>
    <xf numFmtId="165" fontId="68" fillId="16" borderId="2" xfId="0" applyNumberFormat="1" applyFont="1" applyFill="1" applyBorder="1" applyAlignment="1">
      <alignment vertical="center" wrapText="1"/>
    </xf>
    <xf numFmtId="165" fontId="69" fillId="16" borderId="17" xfId="0" applyNumberFormat="1" applyFont="1" applyFill="1" applyBorder="1" applyAlignment="1">
      <alignment vertical="center" wrapText="1"/>
    </xf>
    <xf numFmtId="0" fontId="70" fillId="0" borderId="0" xfId="0" applyFont="1" applyFill="1" applyBorder="1" applyAlignment="1">
      <alignment vertical="center" wrapText="1"/>
    </xf>
    <xf numFmtId="0" fontId="71" fillId="0" borderId="0" xfId="0" applyFont="1" applyAlignment="1">
      <alignment vertical="center" wrapText="1"/>
    </xf>
    <xf numFmtId="0" fontId="71" fillId="0" borderId="0" xfId="0" applyFont="1" applyAlignment="1">
      <alignment vertical="center"/>
    </xf>
    <xf numFmtId="0" fontId="72" fillId="0" borderId="0" xfId="0" applyFont="1" applyAlignment="1">
      <alignment vertical="center"/>
    </xf>
    <xf numFmtId="165" fontId="0" fillId="14" borderId="63" xfId="0" applyNumberFormat="1" applyFont="1" applyFill="1" applyBorder="1" applyAlignment="1">
      <alignment wrapText="1"/>
    </xf>
    <xf numFmtId="0" fontId="67" fillId="0" borderId="0" xfId="0" applyFont="1" applyFill="1" applyBorder="1" applyAlignment="1">
      <alignment vertical="center" wrapText="1"/>
    </xf>
    <xf numFmtId="0" fontId="57" fillId="0" borderId="64" xfId="0" applyFont="1" applyBorder="1" applyAlignment="1">
      <alignment wrapText="1"/>
    </xf>
    <xf numFmtId="0" fontId="36" fillId="0" borderId="5" xfId="0" applyFont="1" applyFill="1" applyBorder="1" applyAlignment="1">
      <alignment wrapText="1"/>
    </xf>
    <xf numFmtId="0" fontId="36" fillId="0" borderId="5" xfId="0" applyFont="1" applyBorder="1" applyAlignment="1">
      <alignment wrapText="1"/>
    </xf>
    <xf numFmtId="165" fontId="36" fillId="0" borderId="5" xfId="0" applyNumberFormat="1" applyFont="1" applyFill="1" applyBorder="1" applyAlignment="1">
      <alignment wrapText="1"/>
    </xf>
    <xf numFmtId="165" fontId="36" fillId="0" borderId="5" xfId="0" applyNumberFormat="1" applyFont="1" applyBorder="1" applyAlignment="1">
      <alignment wrapText="1"/>
    </xf>
    <xf numFmtId="165" fontId="36" fillId="0" borderId="17" xfId="0" applyNumberFormat="1" applyFont="1" applyBorder="1" applyAlignment="1">
      <alignment wrapText="1"/>
    </xf>
    <xf numFmtId="0" fontId="42" fillId="0" borderId="0" xfId="0" applyFont="1" applyFill="1" applyBorder="1" applyAlignment="1">
      <alignment wrapText="1"/>
    </xf>
    <xf numFmtId="0" fontId="0" fillId="0" borderId="0" xfId="0" applyFont="1" applyFill="1" applyAlignment="1">
      <alignment wrapText="1"/>
    </xf>
    <xf numFmtId="165" fontId="36" fillId="0" borderId="55" xfId="0" applyNumberFormat="1" applyFont="1" applyBorder="1" applyAlignment="1">
      <alignment wrapText="1"/>
    </xf>
    <xf numFmtId="0" fontId="48" fillId="0" borderId="34" xfId="0" applyFont="1" applyFill="1" applyBorder="1" applyAlignment="1">
      <alignment wrapText="1"/>
    </xf>
    <xf numFmtId="0" fontId="73" fillId="0" borderId="3" xfId="0" applyFont="1" applyFill="1" applyBorder="1" applyAlignment="1">
      <alignment wrapText="1"/>
    </xf>
    <xf numFmtId="0" fontId="73" fillId="0" borderId="30" xfId="0" applyNumberFormat="1" applyFont="1" applyFill="1" applyBorder="1" applyAlignment="1">
      <alignment wrapText="1"/>
    </xf>
    <xf numFmtId="165" fontId="73" fillId="0" borderId="3" xfId="0" applyNumberFormat="1" applyFont="1" applyFill="1" applyBorder="1" applyAlignment="1">
      <alignment wrapText="1"/>
    </xf>
    <xf numFmtId="0" fontId="48" fillId="0" borderId="34" xfId="0" applyFont="1" applyBorder="1" applyAlignment="1">
      <alignment wrapText="1"/>
    </xf>
    <xf numFmtId="0" fontId="73" fillId="0" borderId="3" xfId="0" applyFont="1" applyBorder="1" applyAlignment="1">
      <alignment wrapText="1"/>
    </xf>
    <xf numFmtId="0" fontId="73" fillId="0" borderId="13" xfId="0" applyNumberFormat="1" applyFont="1" applyFill="1" applyBorder="1" applyAlignment="1">
      <alignment wrapText="1"/>
    </xf>
    <xf numFmtId="0" fontId="73" fillId="0" borderId="34" xfId="0" applyFont="1" applyBorder="1" applyAlignment="1">
      <alignment wrapText="1"/>
    </xf>
    <xf numFmtId="0" fontId="73" fillId="0" borderId="6" xfId="0" applyNumberFormat="1" applyFont="1" applyFill="1" applyBorder="1" applyAlignment="1">
      <alignment wrapText="1"/>
    </xf>
    <xf numFmtId="0" fontId="73" fillId="0" borderId="61" xfId="0" applyNumberFormat="1" applyFont="1" applyFill="1" applyBorder="1" applyAlignment="1">
      <alignment wrapText="1"/>
    </xf>
    <xf numFmtId="0" fontId="48" fillId="0" borderId="62" xfId="0" applyFont="1" applyBorder="1" applyAlignment="1">
      <alignment wrapText="1"/>
    </xf>
    <xf numFmtId="0" fontId="73" fillId="0" borderId="4" xfId="0" applyNumberFormat="1" applyFont="1" applyFill="1" applyBorder="1" applyAlignment="1">
      <alignment wrapText="1"/>
    </xf>
    <xf numFmtId="0" fontId="73" fillId="0" borderId="60" xfId="0" applyNumberFormat="1" applyFont="1" applyFill="1" applyBorder="1" applyAlignment="1">
      <alignment wrapText="1"/>
    </xf>
    <xf numFmtId="0" fontId="73" fillId="0" borderId="10" xfId="0" applyFont="1" applyFill="1" applyBorder="1" applyAlignment="1">
      <alignment wrapText="1"/>
    </xf>
    <xf numFmtId="0" fontId="73" fillId="0" borderId="10" xfId="0" applyFont="1" applyBorder="1" applyAlignment="1">
      <alignment wrapText="1"/>
    </xf>
    <xf numFmtId="165" fontId="73" fillId="0" borderId="10" xfId="0" applyNumberFormat="1" applyFont="1" applyFill="1" applyBorder="1" applyAlignment="1">
      <alignment wrapText="1"/>
    </xf>
    <xf numFmtId="0" fontId="73" fillId="0" borderId="0" xfId="0" applyNumberFormat="1" applyFont="1" applyFill="1" applyBorder="1" applyAlignment="1">
      <alignment wrapText="1"/>
    </xf>
    <xf numFmtId="165" fontId="36" fillId="0" borderId="41" xfId="0" applyNumberFormat="1" applyFont="1" applyBorder="1" applyAlignment="1">
      <alignment wrapText="1"/>
    </xf>
    <xf numFmtId="0" fontId="0" fillId="0" borderId="0" xfId="0" applyFont="1" applyFill="1" applyBorder="1" applyAlignment="1">
      <alignment wrapText="1"/>
    </xf>
    <xf numFmtId="0" fontId="68" fillId="16" borderId="4" xfId="0" applyFont="1" applyFill="1" applyBorder="1" applyAlignment="1">
      <alignment vertical="center" wrapText="1"/>
    </xf>
    <xf numFmtId="0" fontId="68" fillId="16" borderId="2" xfId="0" applyFont="1" applyFill="1" applyBorder="1" applyAlignment="1">
      <alignment vertical="center" wrapText="1"/>
    </xf>
    <xf numFmtId="0" fontId="60" fillId="0" borderId="0" xfId="0" applyFont="1" applyFill="1" applyBorder="1" applyAlignment="1">
      <alignment wrapText="1"/>
    </xf>
    <xf numFmtId="0" fontId="48" fillId="0" borderId="0" xfId="0" applyFont="1" applyBorder="1" applyAlignment="1">
      <alignment wrapText="1"/>
    </xf>
    <xf numFmtId="0" fontId="73" fillId="0" borderId="0" xfId="0" applyFont="1" applyFill="1" applyBorder="1" applyAlignment="1">
      <alignment wrapText="1"/>
    </xf>
    <xf numFmtId="0" fontId="73" fillId="0" borderId="0" xfId="0" applyFont="1" applyBorder="1" applyAlignment="1">
      <alignment wrapText="1"/>
    </xf>
    <xf numFmtId="165" fontId="73" fillId="0" borderId="0" xfId="0" applyNumberFormat="1" applyFont="1" applyFill="1" applyBorder="1" applyAlignment="1">
      <alignment wrapText="1"/>
    </xf>
    <xf numFmtId="165" fontId="73" fillId="0" borderId="0" xfId="0" applyNumberFormat="1" applyFont="1" applyBorder="1" applyAlignment="1">
      <alignment wrapText="1"/>
    </xf>
    <xf numFmtId="165" fontId="57" fillId="17" borderId="39" xfId="0" applyNumberFormat="1" applyFont="1" applyFill="1" applyBorder="1" applyAlignment="1">
      <alignment wrapText="1"/>
    </xf>
    <xf numFmtId="0" fontId="57" fillId="0" borderId="0" xfId="0" applyFont="1" applyFill="1" applyBorder="1" applyAlignment="1">
      <alignment vertical="center" wrapText="1"/>
    </xf>
    <xf numFmtId="0" fontId="66" fillId="0" borderId="49" xfId="0" applyFont="1" applyBorder="1" applyAlignment="1">
      <alignment wrapText="1"/>
    </xf>
    <xf numFmtId="0" fontId="36" fillId="0" borderId="18" xfId="0" applyFont="1" applyBorder="1" applyAlignment="1">
      <alignment wrapText="1"/>
    </xf>
    <xf numFmtId="0" fontId="36" fillId="0" borderId="57" xfId="0" applyNumberFormat="1" applyFont="1" applyBorder="1" applyAlignment="1">
      <alignment wrapText="1"/>
    </xf>
    <xf numFmtId="0" fontId="36" fillId="0" borderId="66" xfId="0" applyNumberFormat="1" applyFont="1" applyBorder="1" applyAlignment="1">
      <alignment wrapText="1"/>
    </xf>
    <xf numFmtId="0" fontId="36" fillId="0" borderId="59" xfId="0" applyNumberFormat="1" applyFont="1" applyFill="1" applyBorder="1" applyAlignment="1">
      <alignment wrapText="1"/>
    </xf>
    <xf numFmtId="0" fontId="66" fillId="0" borderId="21" xfId="0" applyFont="1" applyBorder="1" applyAlignment="1">
      <alignment wrapText="1"/>
    </xf>
    <xf numFmtId="0" fontId="36" fillId="0" borderId="0" xfId="0" applyFont="1" applyBorder="1" applyAlignment="1">
      <alignment wrapText="1"/>
    </xf>
    <xf numFmtId="0" fontId="52" fillId="0" borderId="0" xfId="0" applyFont="1" applyFill="1" applyBorder="1" applyAlignment="1">
      <alignment vertical="center" wrapText="1"/>
    </xf>
    <xf numFmtId="0" fontId="36" fillId="18" borderId="5" xfId="0" applyFont="1" applyFill="1" applyBorder="1" applyAlignment="1">
      <alignment wrapText="1"/>
    </xf>
    <xf numFmtId="0" fontId="0" fillId="0" borderId="5" xfId="0" applyFont="1" applyBorder="1" applyAlignment="1">
      <alignment wrapText="1"/>
    </xf>
    <xf numFmtId="0" fontId="36" fillId="0" borderId="4" xfId="0" applyNumberFormat="1" applyFont="1" applyBorder="1" applyAlignment="1">
      <alignment wrapText="1"/>
    </xf>
    <xf numFmtId="0" fontId="36" fillId="0" borderId="60" xfId="0" applyNumberFormat="1" applyFont="1" applyBorder="1" applyAlignment="1">
      <alignment wrapText="1"/>
    </xf>
    <xf numFmtId="165" fontId="36" fillId="18" borderId="55" xfId="0" applyNumberFormat="1" applyFont="1" applyFill="1" applyBorder="1" applyAlignment="1">
      <alignment wrapText="1"/>
    </xf>
    <xf numFmtId="0" fontId="60" fillId="0" borderId="0" xfId="0" applyFont="1" applyAlignment="1">
      <alignment wrapText="1"/>
    </xf>
    <xf numFmtId="0" fontId="57" fillId="0" borderId="31" xfId="0" applyFont="1" applyFill="1" applyBorder="1" applyAlignment="1">
      <alignment wrapText="1"/>
    </xf>
    <xf numFmtId="0" fontId="63" fillId="0" borderId="0" xfId="0" applyFont="1" applyBorder="1" applyAlignment="1">
      <alignment wrapText="1"/>
    </xf>
    <xf numFmtId="165" fontId="57" fillId="0" borderId="0" xfId="0" applyNumberFormat="1" applyFont="1" applyFill="1" applyBorder="1" applyAlignment="1">
      <alignment wrapText="1"/>
    </xf>
    <xf numFmtId="0" fontId="57" fillId="0" borderId="0" xfId="0" applyNumberFormat="1" applyFont="1" applyFill="1" applyBorder="1" applyAlignment="1">
      <alignment wrapText="1"/>
    </xf>
    <xf numFmtId="0" fontId="57" fillId="0" borderId="0" xfId="0" applyFont="1" applyAlignment="1">
      <alignment wrapText="1"/>
    </xf>
    <xf numFmtId="0" fontId="57" fillId="0" borderId="0" xfId="0" applyFont="1"/>
    <xf numFmtId="0" fontId="36" fillId="0" borderId="34" xfId="0" applyFont="1" applyFill="1" applyBorder="1" applyAlignment="1">
      <alignment wrapText="1"/>
    </xf>
    <xf numFmtId="165" fontId="0" fillId="0" borderId="5" xfId="0" applyNumberFormat="1" applyFont="1" applyFill="1" applyBorder="1" applyAlignment="1">
      <alignment wrapText="1"/>
    </xf>
    <xf numFmtId="165" fontId="0" fillId="0" borderId="17" xfId="0" applyNumberFormat="1" applyFont="1" applyFill="1" applyBorder="1" applyAlignment="1">
      <alignment wrapText="1"/>
    </xf>
    <xf numFmtId="0" fontId="36" fillId="0" borderId="57" xfId="0" applyNumberFormat="1" applyFont="1" applyFill="1" applyBorder="1" applyAlignment="1">
      <alignment wrapText="1"/>
    </xf>
    <xf numFmtId="0" fontId="36" fillId="0" borderId="66" xfId="0" applyNumberFormat="1" applyFont="1" applyFill="1" applyBorder="1" applyAlignment="1">
      <alignment wrapText="1"/>
    </xf>
    <xf numFmtId="165" fontId="0" fillId="0" borderId="48" xfId="0" applyNumberFormat="1" applyFont="1" applyFill="1" applyBorder="1" applyAlignment="1">
      <alignment wrapText="1"/>
    </xf>
    <xf numFmtId="165" fontId="0" fillId="0" borderId="50" xfId="0" applyNumberFormat="1" applyFont="1" applyFill="1" applyBorder="1" applyAlignment="1">
      <alignment wrapText="1"/>
    </xf>
    <xf numFmtId="165" fontId="0" fillId="0" borderId="0" xfId="0" applyNumberFormat="1" applyFont="1" applyBorder="1" applyAlignment="1">
      <alignment wrapText="1"/>
    </xf>
    <xf numFmtId="165" fontId="57" fillId="13" borderId="39" xfId="0" applyNumberFormat="1" applyFont="1" applyFill="1" applyBorder="1" applyAlignment="1">
      <alignment wrapText="1"/>
    </xf>
    <xf numFmtId="0" fontId="25" fillId="0" borderId="64" xfId="0" applyFont="1" applyFill="1" applyBorder="1" applyAlignment="1">
      <alignment wrapText="1"/>
    </xf>
    <xf numFmtId="0" fontId="0" fillId="0" borderId="5" xfId="0" applyFont="1" applyFill="1" applyBorder="1" applyAlignment="1">
      <alignment wrapText="1"/>
    </xf>
    <xf numFmtId="165" fontId="0" fillId="0" borderId="3" xfId="0" applyNumberFormat="1" applyFont="1" applyFill="1" applyBorder="1" applyAlignment="1">
      <alignment wrapText="1"/>
    </xf>
    <xf numFmtId="165" fontId="0" fillId="0" borderId="55" xfId="0" applyNumberFormat="1" applyFont="1" applyFill="1" applyBorder="1" applyAlignment="1">
      <alignment wrapText="1"/>
    </xf>
    <xf numFmtId="0" fontId="0" fillId="0" borderId="3" xfId="0" applyFont="1" applyBorder="1" applyAlignment="1">
      <alignment wrapText="1"/>
    </xf>
    <xf numFmtId="0" fontId="0" fillId="0" borderId="3" xfId="0" applyFont="1" applyFill="1" applyBorder="1" applyAlignment="1">
      <alignment wrapText="1"/>
    </xf>
    <xf numFmtId="0" fontId="36" fillId="0" borderId="13" xfId="0" applyNumberFormat="1" applyFont="1" applyBorder="1" applyAlignment="1">
      <alignment wrapText="1"/>
    </xf>
    <xf numFmtId="0" fontId="57" fillId="0" borderId="62" xfId="0" applyFont="1" applyBorder="1" applyAlignment="1">
      <alignment wrapText="1"/>
    </xf>
    <xf numFmtId="0" fontId="0" fillId="0" borderId="10" xfId="0" applyFont="1" applyBorder="1" applyAlignment="1">
      <alignment wrapText="1"/>
    </xf>
    <xf numFmtId="0" fontId="0" fillId="0" borderId="10" xfId="0" applyFont="1" applyFill="1" applyBorder="1" applyAlignment="1">
      <alignment wrapText="1"/>
    </xf>
    <xf numFmtId="165" fontId="36" fillId="0" borderId="10" xfId="0" applyNumberFormat="1" applyFont="1" applyBorder="1" applyAlignment="1">
      <alignment wrapText="1"/>
    </xf>
    <xf numFmtId="0" fontId="57" fillId="0" borderId="49" xfId="0" applyFont="1" applyBorder="1" applyAlignment="1">
      <alignment wrapText="1"/>
    </xf>
    <xf numFmtId="0" fontId="0" fillId="0" borderId="18" xfId="0" applyFont="1" applyBorder="1" applyAlignment="1">
      <alignment wrapText="1"/>
    </xf>
    <xf numFmtId="0" fontId="0" fillId="0" borderId="18" xfId="0" applyFont="1" applyFill="1" applyBorder="1" applyAlignment="1">
      <alignment wrapText="1"/>
    </xf>
    <xf numFmtId="0" fontId="36" fillId="0" borderId="59" xfId="0" applyNumberFormat="1" applyFont="1" applyBorder="1" applyAlignment="1">
      <alignment wrapText="1"/>
    </xf>
    <xf numFmtId="165" fontId="36" fillId="18" borderId="50" xfId="0" applyNumberFormat="1" applyFont="1" applyFill="1" applyBorder="1" applyAlignment="1">
      <alignment wrapText="1"/>
    </xf>
    <xf numFmtId="0" fontId="57" fillId="0" borderId="0" xfId="0" applyFont="1" applyBorder="1" applyAlignment="1">
      <alignment wrapText="1"/>
    </xf>
    <xf numFmtId="0" fontId="0" fillId="0" borderId="0" xfId="0" applyFont="1" applyBorder="1" applyAlignment="1">
      <alignment wrapText="1"/>
    </xf>
    <xf numFmtId="165" fontId="36" fillId="18" borderId="0" xfId="0" applyNumberFormat="1" applyFont="1" applyFill="1" applyBorder="1" applyAlignment="1">
      <alignment wrapText="1"/>
    </xf>
    <xf numFmtId="0" fontId="36" fillId="18" borderId="64" xfId="0" applyFont="1" applyFill="1" applyBorder="1" applyAlignment="1">
      <alignment wrapText="1"/>
    </xf>
    <xf numFmtId="165" fontId="36" fillId="18" borderId="5" xfId="0" applyNumberFormat="1" applyFont="1" applyFill="1" applyBorder="1" applyAlignment="1">
      <alignment wrapText="1"/>
    </xf>
    <xf numFmtId="165" fontId="0" fillId="18" borderId="5" xfId="0" applyNumberFormat="1" applyFont="1" applyFill="1" applyBorder="1" applyAlignment="1">
      <alignment wrapText="1"/>
    </xf>
    <xf numFmtId="165" fontId="0" fillId="18" borderId="55" xfId="0" applyNumberFormat="1" applyFont="1" applyFill="1" applyBorder="1" applyAlignment="1">
      <alignment wrapText="1"/>
    </xf>
    <xf numFmtId="0" fontId="45" fillId="0" borderId="0" xfId="0" applyFont="1" applyFill="1" applyBorder="1" applyAlignment="1">
      <alignment vertical="center" wrapText="1"/>
    </xf>
    <xf numFmtId="0" fontId="57" fillId="18" borderId="0" xfId="0" applyFont="1" applyFill="1" applyAlignment="1">
      <alignment wrapText="1"/>
    </xf>
    <xf numFmtId="0" fontId="57" fillId="18" borderId="0" xfId="0" applyFont="1" applyFill="1"/>
    <xf numFmtId="0" fontId="36" fillId="18" borderId="34" xfId="0" applyFont="1" applyFill="1" applyBorder="1" applyAlignment="1">
      <alignment wrapText="1"/>
    </xf>
    <xf numFmtId="0" fontId="36" fillId="18" borderId="3" xfId="0" applyFont="1" applyFill="1" applyBorder="1" applyAlignment="1">
      <alignment wrapText="1"/>
    </xf>
    <xf numFmtId="165" fontId="36" fillId="18" borderId="3" xfId="0" applyNumberFormat="1" applyFont="1" applyFill="1" applyBorder="1" applyAlignment="1">
      <alignment wrapText="1"/>
    </xf>
    <xf numFmtId="165" fontId="0" fillId="18" borderId="13" xfId="0" applyNumberFormat="1" applyFont="1" applyFill="1" applyBorder="1" applyAlignment="1">
      <alignment wrapText="1"/>
    </xf>
    <xf numFmtId="165" fontId="0" fillId="18" borderId="17" xfId="0" applyNumberFormat="1" applyFont="1" applyFill="1" applyBorder="1" applyAlignment="1">
      <alignment wrapText="1"/>
    </xf>
    <xf numFmtId="0" fontId="36" fillId="18" borderId="0" xfId="0" applyFont="1" applyFill="1" applyBorder="1" applyAlignment="1">
      <alignment wrapText="1"/>
    </xf>
    <xf numFmtId="0" fontId="36" fillId="18" borderId="0" xfId="0" applyNumberFormat="1" applyFont="1" applyFill="1" applyBorder="1" applyAlignment="1">
      <alignment wrapText="1"/>
    </xf>
    <xf numFmtId="165" fontId="0" fillId="18" borderId="0" xfId="0" applyNumberFormat="1" applyFont="1" applyFill="1" applyBorder="1" applyAlignment="1">
      <alignment wrapText="1"/>
    </xf>
    <xf numFmtId="165" fontId="57" fillId="21" borderId="39" xfId="0" applyNumberFormat="1" applyFont="1" applyFill="1" applyBorder="1" applyAlignment="1">
      <alignment wrapText="1"/>
    </xf>
    <xf numFmtId="0" fontId="57" fillId="18" borderId="34" xfId="0" applyFont="1" applyFill="1" applyBorder="1" applyAlignment="1">
      <alignment wrapText="1"/>
    </xf>
    <xf numFmtId="0" fontId="36" fillId="18" borderId="4" xfId="0" applyNumberFormat="1" applyFont="1" applyFill="1" applyBorder="1" applyAlignment="1">
      <alignment wrapText="1"/>
    </xf>
    <xf numFmtId="0" fontId="36" fillId="18" borderId="60" xfId="0" applyNumberFormat="1" applyFont="1" applyFill="1" applyBorder="1" applyAlignment="1">
      <alignment wrapText="1"/>
    </xf>
    <xf numFmtId="0" fontId="36" fillId="18" borderId="13" xfId="0" applyNumberFormat="1" applyFont="1" applyFill="1" applyBorder="1" applyAlignment="1">
      <alignment wrapText="1"/>
    </xf>
    <xf numFmtId="165" fontId="36" fillId="18" borderId="17" xfId="0" applyNumberFormat="1" applyFont="1" applyFill="1" applyBorder="1" applyAlignment="1">
      <alignment wrapText="1"/>
    </xf>
    <xf numFmtId="165" fontId="79" fillId="21" borderId="63" xfId="0" applyNumberFormat="1" applyFont="1" applyFill="1" applyBorder="1" applyAlignment="1">
      <alignment wrapText="1"/>
    </xf>
    <xf numFmtId="0" fontId="0" fillId="0" borderId="34" xfId="0" applyFont="1" applyFill="1" applyBorder="1" applyAlignment="1">
      <alignment wrapText="1"/>
    </xf>
    <xf numFmtId="0" fontId="0" fillId="18" borderId="3" xfId="0" applyFont="1" applyFill="1" applyBorder="1" applyAlignment="1">
      <alignment wrapText="1"/>
    </xf>
    <xf numFmtId="0" fontId="25" fillId="0" borderId="34" xfId="0" applyFont="1" applyFill="1" applyBorder="1" applyAlignment="1">
      <alignment wrapText="1"/>
    </xf>
    <xf numFmtId="0" fontId="68" fillId="16" borderId="67" xfId="0" applyFont="1" applyFill="1" applyBorder="1" applyAlignment="1">
      <alignment vertical="center" wrapText="1"/>
    </xf>
    <xf numFmtId="0" fontId="68" fillId="16" borderId="68" xfId="0" applyFont="1" applyFill="1" applyBorder="1" applyAlignment="1">
      <alignment vertical="center" wrapText="1"/>
    </xf>
    <xf numFmtId="0" fontId="68" fillId="16" borderId="21" xfId="0" applyFont="1" applyFill="1" applyBorder="1" applyAlignment="1">
      <alignment vertical="center" wrapText="1"/>
    </xf>
    <xf numFmtId="165" fontId="68" fillId="16" borderId="21" xfId="0" applyNumberFormat="1" applyFont="1" applyFill="1" applyBorder="1" applyAlignment="1">
      <alignment vertical="center" wrapText="1"/>
    </xf>
    <xf numFmtId="0" fontId="68" fillId="16" borderId="21" xfId="0" applyNumberFormat="1" applyFont="1" applyFill="1" applyBorder="1" applyAlignment="1">
      <alignment horizontal="center" vertical="center" wrapText="1"/>
    </xf>
    <xf numFmtId="165" fontId="69" fillId="16" borderId="69" xfId="0" applyNumberFormat="1" applyFont="1" applyFill="1" applyBorder="1" applyAlignment="1">
      <alignment vertical="center" wrapText="1"/>
    </xf>
    <xf numFmtId="0" fontId="0" fillId="18" borderId="34" xfId="0" applyFont="1" applyFill="1" applyBorder="1" applyAlignment="1">
      <alignment wrapText="1"/>
    </xf>
    <xf numFmtId="0" fontId="76" fillId="18" borderId="13" xfId="0" applyNumberFormat="1" applyFont="1" applyFill="1" applyBorder="1" applyAlignment="1">
      <alignment wrapText="1"/>
    </xf>
    <xf numFmtId="0" fontId="36" fillId="18" borderId="49" xfId="0" applyFont="1" applyFill="1" applyBorder="1" applyAlignment="1">
      <alignment wrapText="1"/>
    </xf>
    <xf numFmtId="0" fontId="36" fillId="18" borderId="18" xfId="0" applyFont="1" applyFill="1" applyBorder="1" applyAlignment="1">
      <alignment wrapText="1"/>
    </xf>
    <xf numFmtId="165" fontId="36" fillId="18" borderId="18" xfId="0" applyNumberFormat="1" applyFont="1" applyFill="1" applyBorder="1" applyAlignment="1">
      <alignment wrapText="1"/>
    </xf>
    <xf numFmtId="0" fontId="36" fillId="18" borderId="70" xfId="0" applyNumberFormat="1" applyFont="1" applyFill="1" applyBorder="1" applyAlignment="1">
      <alignment wrapText="1"/>
    </xf>
    <xf numFmtId="0" fontId="36" fillId="18" borderId="71" xfId="0" applyNumberFormat="1" applyFont="1" applyFill="1" applyBorder="1" applyAlignment="1">
      <alignment wrapText="1"/>
    </xf>
    <xf numFmtId="0" fontId="76" fillId="18" borderId="72" xfId="0" applyNumberFormat="1" applyFont="1" applyFill="1" applyBorder="1" applyAlignment="1">
      <alignment wrapText="1"/>
    </xf>
    <xf numFmtId="165" fontId="0" fillId="0" borderId="18" xfId="0" applyNumberFormat="1" applyFont="1" applyFill="1" applyBorder="1" applyAlignment="1">
      <alignment wrapText="1"/>
    </xf>
    <xf numFmtId="0" fontId="76" fillId="18" borderId="0" xfId="0" applyNumberFormat="1" applyFont="1" applyFill="1" applyBorder="1" applyAlignment="1">
      <alignment wrapText="1"/>
    </xf>
    <xf numFmtId="165" fontId="36" fillId="21" borderId="74" xfId="0" applyNumberFormat="1" applyFont="1" applyFill="1" applyBorder="1" applyAlignment="1">
      <alignment wrapText="1"/>
    </xf>
    <xf numFmtId="0" fontId="36" fillId="18" borderId="24" xfId="0" applyFont="1" applyFill="1" applyBorder="1" applyAlignment="1">
      <alignment wrapText="1"/>
    </xf>
    <xf numFmtId="0" fontId="36" fillId="18" borderId="48" xfId="0" applyFont="1" applyFill="1" applyBorder="1" applyAlignment="1">
      <alignment wrapText="1"/>
    </xf>
    <xf numFmtId="165" fontId="57" fillId="0" borderId="48" xfId="0" applyNumberFormat="1" applyFont="1" applyBorder="1" applyAlignment="1">
      <alignment wrapText="1"/>
    </xf>
    <xf numFmtId="0" fontId="57" fillId="0" borderId="57" xfId="0" applyNumberFormat="1" applyFont="1" applyBorder="1" applyAlignment="1">
      <alignment wrapText="1"/>
    </xf>
    <xf numFmtId="0" fontId="57" fillId="0" borderId="66" xfId="0" applyNumberFormat="1" applyFont="1" applyBorder="1" applyAlignment="1">
      <alignment wrapText="1"/>
    </xf>
    <xf numFmtId="0" fontId="36" fillId="18" borderId="59" xfId="0" applyNumberFormat="1" applyFont="1" applyFill="1" applyBorder="1" applyAlignment="1">
      <alignment wrapText="1"/>
    </xf>
    <xf numFmtId="165" fontId="36" fillId="18" borderId="48" xfId="0" applyNumberFormat="1" applyFont="1" applyFill="1" applyBorder="1" applyAlignment="1">
      <alignment wrapText="1"/>
    </xf>
    <xf numFmtId="165" fontId="36" fillId="18" borderId="44" xfId="0" applyNumberFormat="1" applyFont="1" applyFill="1" applyBorder="1" applyAlignment="1">
      <alignment wrapText="1"/>
    </xf>
    <xf numFmtId="0" fontId="36" fillId="0" borderId="31" xfId="0" applyFont="1" applyFill="1" applyBorder="1" applyAlignment="1">
      <alignment wrapText="1"/>
    </xf>
    <xf numFmtId="165" fontId="57" fillId="0" borderId="31" xfId="0" applyNumberFormat="1" applyFont="1" applyBorder="1" applyAlignment="1">
      <alignment wrapText="1"/>
    </xf>
    <xf numFmtId="0" fontId="57" fillId="0" borderId="31" xfId="0" applyNumberFormat="1" applyFont="1" applyBorder="1" applyAlignment="1">
      <alignment wrapText="1"/>
    </xf>
    <xf numFmtId="0" fontId="36" fillId="0" borderId="31" xfId="0" applyNumberFormat="1" applyFont="1" applyFill="1" applyBorder="1" applyAlignment="1">
      <alignment wrapText="1"/>
    </xf>
    <xf numFmtId="165" fontId="36" fillId="0" borderId="31" xfId="0" applyNumberFormat="1" applyFont="1" applyFill="1" applyBorder="1" applyAlignment="1">
      <alignment wrapText="1"/>
    </xf>
    <xf numFmtId="165" fontId="36" fillId="18" borderId="31" xfId="0" applyNumberFormat="1" applyFont="1" applyFill="1" applyBorder="1" applyAlignment="1">
      <alignment wrapText="1"/>
    </xf>
    <xf numFmtId="0" fontId="76" fillId="21" borderId="56" xfId="0" applyFont="1" applyFill="1" applyBorder="1" applyAlignment="1">
      <alignment wrapText="1"/>
    </xf>
    <xf numFmtId="0" fontId="57" fillId="21" borderId="2" xfId="0" applyNumberFormat="1" applyFont="1" applyFill="1" applyBorder="1" applyAlignment="1">
      <alignment wrapText="1"/>
    </xf>
    <xf numFmtId="165" fontId="57" fillId="21" borderId="63" xfId="0" applyNumberFormat="1" applyFont="1" applyFill="1" applyBorder="1" applyAlignment="1">
      <alignment wrapText="1"/>
    </xf>
    <xf numFmtId="0" fontId="0" fillId="18" borderId="23" xfId="0" applyFont="1" applyFill="1" applyBorder="1" applyAlignment="1">
      <alignment wrapText="1"/>
    </xf>
    <xf numFmtId="0" fontId="0" fillId="18" borderId="47" xfId="0" applyFont="1" applyFill="1" applyBorder="1" applyAlignment="1">
      <alignment wrapText="1"/>
    </xf>
    <xf numFmtId="165" fontId="36" fillId="18" borderId="47" xfId="0" applyNumberFormat="1" applyFont="1" applyFill="1" applyBorder="1" applyAlignment="1">
      <alignment wrapText="1"/>
    </xf>
    <xf numFmtId="165" fontId="0" fillId="18" borderId="47" xfId="0" applyNumberFormat="1" applyFont="1" applyFill="1" applyBorder="1" applyAlignment="1">
      <alignment wrapText="1"/>
    </xf>
    <xf numFmtId="165" fontId="0" fillId="18" borderId="41" xfId="0" applyNumberFormat="1" applyFont="1" applyFill="1" applyBorder="1" applyAlignment="1">
      <alignment wrapText="1"/>
    </xf>
    <xf numFmtId="0" fontId="0" fillId="18" borderId="62" xfId="0" applyFont="1" applyFill="1" applyBorder="1" applyAlignment="1">
      <alignment wrapText="1"/>
    </xf>
    <xf numFmtId="0" fontId="0" fillId="18" borderId="10" xfId="0" applyFont="1" applyFill="1" applyBorder="1" applyAlignment="1">
      <alignment wrapText="1"/>
    </xf>
    <xf numFmtId="165" fontId="36" fillId="18" borderId="10" xfId="0" applyNumberFormat="1" applyFont="1" applyFill="1" applyBorder="1" applyAlignment="1">
      <alignment wrapText="1"/>
    </xf>
    <xf numFmtId="165" fontId="0" fillId="18" borderId="10" xfId="0" applyNumberFormat="1" applyFont="1" applyFill="1" applyBorder="1" applyAlignment="1">
      <alignment wrapText="1"/>
    </xf>
    <xf numFmtId="0" fontId="0" fillId="18" borderId="15" xfId="0" applyFont="1" applyFill="1" applyBorder="1" applyAlignment="1">
      <alignment wrapText="1"/>
    </xf>
    <xf numFmtId="0" fontId="0" fillId="18" borderId="0" xfId="0" applyFont="1" applyFill="1" applyBorder="1" applyAlignment="1">
      <alignment wrapText="1"/>
    </xf>
    <xf numFmtId="165" fontId="0" fillId="18" borderId="35" xfId="0" applyNumberFormat="1" applyFont="1" applyFill="1" applyBorder="1" applyAlignment="1">
      <alignment wrapText="1"/>
    </xf>
    <xf numFmtId="0" fontId="0" fillId="18" borderId="49" xfId="0" applyFont="1" applyFill="1" applyBorder="1" applyAlignment="1">
      <alignment wrapText="1"/>
    </xf>
    <xf numFmtId="0" fontId="0" fillId="18" borderId="18" xfId="0" applyFont="1" applyFill="1" applyBorder="1" applyAlignment="1">
      <alignment wrapText="1"/>
    </xf>
    <xf numFmtId="0" fontId="36" fillId="18" borderId="72" xfId="0" applyNumberFormat="1" applyFont="1" applyFill="1" applyBorder="1" applyAlignment="1">
      <alignment wrapText="1"/>
    </xf>
    <xf numFmtId="165" fontId="0" fillId="18" borderId="18" xfId="0" applyNumberFormat="1" applyFont="1" applyFill="1" applyBorder="1" applyAlignment="1">
      <alignment wrapText="1"/>
    </xf>
    <xf numFmtId="165" fontId="0" fillId="18" borderId="50" xfId="0" applyNumberFormat="1" applyFont="1" applyFill="1" applyBorder="1" applyAlignment="1">
      <alignment wrapText="1"/>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83" fillId="12" borderId="67" xfId="0" applyFont="1" applyFill="1" applyBorder="1" applyAlignment="1">
      <alignment vertical="center" wrapText="1"/>
    </xf>
    <xf numFmtId="0" fontId="78" fillId="12" borderId="21" xfId="0" applyFont="1" applyFill="1" applyBorder="1" applyAlignment="1">
      <alignment vertical="center" wrapText="1"/>
    </xf>
    <xf numFmtId="165" fontId="78" fillId="12" borderId="21" xfId="0" applyNumberFormat="1" applyFont="1" applyFill="1" applyBorder="1" applyAlignment="1">
      <alignment vertical="center" wrapText="1"/>
    </xf>
    <xf numFmtId="0" fontId="78" fillId="12" borderId="21" xfId="0" applyNumberFormat="1" applyFont="1" applyFill="1" applyBorder="1" applyAlignment="1">
      <alignment horizontal="center" vertical="center" wrapText="1"/>
    </xf>
    <xf numFmtId="165" fontId="84" fillId="12" borderId="21" xfId="0" applyNumberFormat="1" applyFont="1" applyFill="1" applyBorder="1" applyAlignment="1">
      <alignment vertical="center" wrapText="1"/>
    </xf>
    <xf numFmtId="165" fontId="84" fillId="12" borderId="69" xfId="0" applyNumberFormat="1" applyFont="1" applyFill="1" applyBorder="1" applyAlignment="1">
      <alignment vertical="center" wrapText="1"/>
    </xf>
    <xf numFmtId="0" fontId="60" fillId="0" borderId="0" xfId="0" applyFont="1" applyFill="1" applyBorder="1" applyAlignment="1">
      <alignment horizontal="center" vertical="center" wrapText="1"/>
    </xf>
    <xf numFmtId="0" fontId="80" fillId="0" borderId="0" xfId="0" applyFont="1" applyAlignment="1">
      <alignment vertical="center" wrapText="1"/>
    </xf>
    <xf numFmtId="0" fontId="55" fillId="0" borderId="0" xfId="0" applyFont="1" applyFill="1" applyBorder="1" applyAlignment="1">
      <alignment wrapText="1"/>
    </xf>
    <xf numFmtId="0" fontId="76" fillId="0" borderId="0" xfId="0" applyNumberFormat="1" applyFont="1" applyFill="1" applyBorder="1" applyAlignment="1">
      <alignment wrapText="1"/>
    </xf>
    <xf numFmtId="0" fontId="0" fillId="0" borderId="0" xfId="0" applyFont="1" applyFill="1" applyBorder="1" applyAlignment="1">
      <alignment vertical="top"/>
    </xf>
    <xf numFmtId="0" fontId="55" fillId="18" borderId="34" xfId="0" applyFont="1" applyFill="1" applyBorder="1" applyAlignment="1">
      <alignment wrapText="1"/>
    </xf>
    <xf numFmtId="165" fontId="55" fillId="0" borderId="3" xfId="0" applyNumberFormat="1" applyFont="1" applyFill="1" applyBorder="1" applyAlignment="1">
      <alignment wrapText="1"/>
    </xf>
    <xf numFmtId="0" fontId="36" fillId="18" borderId="9" xfId="0" applyNumberFormat="1" applyFont="1" applyFill="1" applyBorder="1" applyAlignment="1">
      <alignment wrapText="1"/>
    </xf>
    <xf numFmtId="0" fontId="36" fillId="18" borderId="75" xfId="0" applyNumberFormat="1" applyFont="1" applyFill="1" applyBorder="1" applyAlignment="1">
      <alignment wrapText="1"/>
    </xf>
    <xf numFmtId="0" fontId="76" fillId="18" borderId="29" xfId="0" applyNumberFormat="1" applyFont="1" applyFill="1" applyBorder="1" applyAlignment="1">
      <alignment wrapText="1"/>
    </xf>
    <xf numFmtId="165" fontId="0" fillId="18" borderId="43" xfId="0" applyNumberFormat="1" applyFont="1" applyFill="1" applyBorder="1" applyAlignment="1">
      <alignment wrapText="1"/>
    </xf>
    <xf numFmtId="0" fontId="0" fillId="18" borderId="0" xfId="0" applyFont="1" applyFill="1"/>
    <xf numFmtId="0" fontId="36" fillId="18" borderId="6" xfId="0" applyNumberFormat="1" applyFont="1" applyFill="1" applyBorder="1" applyAlignment="1">
      <alignment wrapText="1"/>
    </xf>
    <xf numFmtId="0" fontId="36" fillId="18" borderId="61" xfId="0" applyNumberFormat="1" applyFont="1" applyFill="1" applyBorder="1" applyAlignment="1">
      <alignment wrapText="1"/>
    </xf>
    <xf numFmtId="0" fontId="76" fillId="18" borderId="30" xfId="0" applyNumberFormat="1" applyFont="1" applyFill="1" applyBorder="1" applyAlignment="1">
      <alignment wrapText="1"/>
    </xf>
    <xf numFmtId="0" fontId="55" fillId="18" borderId="62" xfId="0" applyFont="1" applyFill="1" applyBorder="1" applyAlignment="1">
      <alignment wrapText="1"/>
    </xf>
    <xf numFmtId="0" fontId="36" fillId="18" borderId="10" xfId="0" applyFont="1" applyFill="1" applyBorder="1" applyAlignment="1">
      <alignment wrapText="1"/>
    </xf>
    <xf numFmtId="165" fontId="55" fillId="0" borderId="47" xfId="0" applyNumberFormat="1" applyFont="1" applyFill="1" applyBorder="1" applyAlignment="1">
      <alignment wrapText="1"/>
    </xf>
    <xf numFmtId="0" fontId="55" fillId="18" borderId="31" xfId="0" applyFont="1" applyFill="1" applyBorder="1" applyAlignment="1">
      <alignment wrapText="1"/>
    </xf>
    <xf numFmtId="0" fontId="74" fillId="23" borderId="65" xfId="0" applyNumberFormat="1" applyFont="1" applyFill="1" applyBorder="1" applyAlignment="1">
      <alignment wrapText="1"/>
    </xf>
    <xf numFmtId="0" fontId="85" fillId="23" borderId="65" xfId="0" applyNumberFormat="1" applyFont="1" applyFill="1" applyBorder="1" applyAlignment="1">
      <alignment wrapText="1"/>
    </xf>
    <xf numFmtId="0" fontId="85" fillId="23" borderId="65" xfId="0" applyFont="1" applyFill="1" applyBorder="1" applyAlignment="1">
      <alignment wrapText="1"/>
    </xf>
    <xf numFmtId="0" fontId="85" fillId="23" borderId="33" xfId="0" applyFont="1" applyFill="1" applyBorder="1" applyAlignment="1">
      <alignment wrapText="1"/>
    </xf>
    <xf numFmtId="0" fontId="60" fillId="0" borderId="0" xfId="0" applyFont="1" applyBorder="1" applyAlignment="1">
      <alignment horizontal="center" vertical="center" wrapText="1"/>
    </xf>
    <xf numFmtId="0" fontId="55" fillId="18" borderId="49" xfId="0" applyFont="1" applyFill="1" applyBorder="1" applyAlignment="1">
      <alignment wrapText="1"/>
    </xf>
    <xf numFmtId="0" fontId="36" fillId="18" borderId="57" xfId="0" applyNumberFormat="1" applyFont="1" applyFill="1" applyBorder="1" applyAlignment="1">
      <alignment wrapText="1"/>
    </xf>
    <xf numFmtId="0" fontId="36" fillId="18" borderId="66" xfId="0" applyNumberFormat="1" applyFont="1" applyFill="1" applyBorder="1" applyAlignment="1">
      <alignment wrapText="1"/>
    </xf>
    <xf numFmtId="0" fontId="76" fillId="18" borderId="59" xfId="0" applyNumberFormat="1" applyFont="1" applyFill="1" applyBorder="1" applyAlignment="1">
      <alignment wrapText="1"/>
    </xf>
    <xf numFmtId="0" fontId="55" fillId="18" borderId="21" xfId="0" applyFont="1" applyFill="1" applyBorder="1" applyAlignment="1">
      <alignment wrapText="1"/>
    </xf>
    <xf numFmtId="0" fontId="74" fillId="23" borderId="53" xfId="0" applyNumberFormat="1" applyFont="1" applyFill="1" applyBorder="1" applyAlignment="1">
      <alignment wrapText="1"/>
    </xf>
    <xf numFmtId="0" fontId="85" fillId="23" borderId="53" xfId="0" applyNumberFormat="1" applyFont="1" applyFill="1" applyBorder="1" applyAlignment="1">
      <alignment wrapText="1"/>
    </xf>
    <xf numFmtId="0" fontId="85" fillId="23" borderId="53" xfId="0" applyFont="1" applyFill="1" applyBorder="1" applyAlignment="1">
      <alignment wrapText="1"/>
    </xf>
    <xf numFmtId="0" fontId="85" fillId="23" borderId="39" xfId="0" applyFont="1" applyFill="1" applyBorder="1" applyAlignment="1">
      <alignment wrapText="1"/>
    </xf>
    <xf numFmtId="0" fontId="36" fillId="18" borderId="7" xfId="0" applyNumberFormat="1" applyFont="1" applyFill="1" applyBorder="1" applyAlignment="1">
      <alignment wrapText="1"/>
    </xf>
    <xf numFmtId="0" fontId="0" fillId="0" borderId="0" xfId="0" applyFont="1" applyFill="1"/>
    <xf numFmtId="0" fontId="25" fillId="18" borderId="34" xfId="0" applyFont="1" applyFill="1" applyBorder="1" applyAlignment="1">
      <alignment wrapText="1"/>
    </xf>
    <xf numFmtId="165" fontId="36" fillId="18" borderId="3" xfId="1" applyNumberFormat="1" applyFont="1" applyFill="1" applyBorder="1" applyAlignment="1">
      <alignment wrapText="1"/>
    </xf>
    <xf numFmtId="6" fontId="0" fillId="18" borderId="3" xfId="0" applyNumberFormat="1" applyFont="1" applyFill="1" applyBorder="1" applyAlignment="1">
      <alignment wrapText="1"/>
    </xf>
    <xf numFmtId="165" fontId="0" fillId="18" borderId="45" xfId="0" applyNumberFormat="1" applyFont="1" applyFill="1" applyBorder="1" applyAlignment="1">
      <alignment wrapText="1"/>
    </xf>
    <xf numFmtId="0" fontId="0" fillId="18" borderId="4" xfId="0" applyFont="1" applyFill="1" applyBorder="1" applyAlignment="1">
      <alignment wrapText="1"/>
    </xf>
    <xf numFmtId="165" fontId="0" fillId="18" borderId="63" xfId="0" applyNumberFormat="1" applyFont="1" applyFill="1" applyBorder="1" applyAlignment="1">
      <alignment wrapText="1"/>
    </xf>
    <xf numFmtId="0" fontId="63" fillId="0" borderId="62" xfId="0" applyFont="1" applyBorder="1" applyAlignment="1">
      <alignment wrapText="1"/>
    </xf>
    <xf numFmtId="0" fontId="63" fillId="0" borderId="10" xfId="0" applyFont="1" applyBorder="1" applyAlignment="1">
      <alignment wrapText="1"/>
    </xf>
    <xf numFmtId="165" fontId="0" fillId="0" borderId="41" xfId="0" applyNumberFormat="1" applyFont="1" applyFill="1" applyBorder="1" applyAlignment="1">
      <alignment wrapText="1"/>
    </xf>
    <xf numFmtId="165" fontId="36" fillId="25" borderId="78" xfId="0" applyNumberFormat="1" applyFont="1" applyFill="1" applyBorder="1" applyAlignment="1">
      <alignment wrapText="1"/>
    </xf>
    <xf numFmtId="165" fontId="0" fillId="25" borderId="69" xfId="0" applyNumberFormat="1" applyFont="1" applyFill="1" applyBorder="1" applyAlignment="1">
      <alignment wrapText="1"/>
    </xf>
    <xf numFmtId="0" fontId="78" fillId="0" borderId="31" xfId="0" applyFont="1" applyFill="1" applyBorder="1" applyAlignment="1">
      <alignment horizontal="left" vertical="top" wrapText="1"/>
    </xf>
    <xf numFmtId="0" fontId="78" fillId="0" borderId="0" xfId="0" applyFont="1" applyFill="1" applyBorder="1" applyAlignment="1">
      <alignment horizontal="left" vertical="top" wrapText="1"/>
    </xf>
    <xf numFmtId="165" fontId="78" fillId="0" borderId="0" xfId="0" applyNumberFormat="1" applyFont="1" applyFill="1" applyBorder="1" applyAlignment="1">
      <alignment horizontal="left" vertical="top" wrapText="1"/>
    </xf>
    <xf numFmtId="0" fontId="78" fillId="0" borderId="0" xfId="0" applyNumberFormat="1" applyFont="1" applyFill="1" applyBorder="1" applyAlignment="1">
      <alignment horizontal="left" vertical="top" wrapText="1"/>
    </xf>
    <xf numFmtId="0" fontId="36" fillId="0" borderId="0" xfId="0" applyNumberFormat="1" applyFont="1" applyFill="1" applyBorder="1" applyAlignment="1">
      <alignment horizontal="right" wrapText="1"/>
    </xf>
    <xf numFmtId="165" fontId="36" fillId="0" borderId="0" xfId="0" applyNumberFormat="1" applyFont="1" applyFill="1" applyBorder="1" applyAlignment="1">
      <alignment horizontal="right" wrapText="1"/>
    </xf>
    <xf numFmtId="165" fontId="0" fillId="0" borderId="0" xfId="0" applyNumberFormat="1" applyFont="1" applyFill="1" applyBorder="1" applyAlignment="1">
      <alignment horizontal="right" wrapText="1"/>
    </xf>
    <xf numFmtId="0" fontId="44" fillId="15" borderId="11" xfId="0" applyFont="1" applyFill="1" applyBorder="1" applyAlignment="1">
      <alignment horizontal="center"/>
    </xf>
    <xf numFmtId="0" fontId="44" fillId="0" borderId="0" xfId="0" applyFont="1" applyBorder="1"/>
    <xf numFmtId="165" fontId="27" fillId="0" borderId="0" xfId="0" applyNumberFormat="1" applyFont="1" applyBorder="1"/>
    <xf numFmtId="0" fontId="27" fillId="0" borderId="0" xfId="0" applyNumberFormat="1" applyFont="1" applyBorder="1"/>
    <xf numFmtId="0" fontId="27" fillId="0" borderId="0" xfId="0" applyNumberFormat="1" applyFont="1" applyBorder="1" applyAlignment="1">
      <alignment horizontal="left"/>
    </xf>
    <xf numFmtId="165" fontId="44" fillId="0" borderId="0" xfId="0" applyNumberFormat="1" applyFont="1" applyBorder="1" applyAlignment="1">
      <alignment horizontal="center"/>
    </xf>
    <xf numFmtId="165" fontId="44" fillId="15" borderId="11" xfId="0" applyNumberFormat="1" applyFont="1" applyFill="1" applyBorder="1" applyAlignment="1">
      <alignment horizontal="right"/>
    </xf>
    <xf numFmtId="0" fontId="57" fillId="0" borderId="0" xfId="0" applyFont="1" applyAlignment="1">
      <alignment vertical="center" wrapText="1"/>
    </xf>
    <xf numFmtId="0" fontId="86" fillId="0" borderId="79" xfId="0" applyFont="1" applyBorder="1" applyAlignment="1">
      <alignment horizontal="center"/>
    </xf>
    <xf numFmtId="0" fontId="86" fillId="0" borderId="0" xfId="0" applyFont="1" applyBorder="1"/>
    <xf numFmtId="165" fontId="87" fillId="0" borderId="0" xfId="0" applyNumberFormat="1" applyFont="1" applyBorder="1"/>
    <xf numFmtId="0" fontId="87" fillId="0" borderId="0" xfId="0" applyNumberFormat="1" applyFont="1" applyBorder="1"/>
    <xf numFmtId="0" fontId="87" fillId="0" borderId="0" xfId="0" applyNumberFormat="1" applyFont="1" applyBorder="1" applyAlignment="1">
      <alignment horizontal="left"/>
    </xf>
    <xf numFmtId="165" fontId="86" fillId="0" borderId="0" xfId="0" applyNumberFormat="1" applyFont="1" applyBorder="1" applyAlignment="1">
      <alignment horizontal="center"/>
    </xf>
    <xf numFmtId="165" fontId="86" fillId="0" borderId="0" xfId="0" applyNumberFormat="1" applyFont="1" applyBorder="1" applyAlignment="1">
      <alignment horizontal="right"/>
    </xf>
    <xf numFmtId="165" fontId="88" fillId="0" borderId="11" xfId="0" applyNumberFormat="1" applyFont="1" applyBorder="1" applyAlignment="1">
      <alignment horizontal="center" wrapText="1"/>
    </xf>
    <xf numFmtId="0" fontId="27" fillId="0" borderId="0" xfId="0" applyFont="1"/>
    <xf numFmtId="165" fontId="88" fillId="0" borderId="11" xfId="0" applyNumberFormat="1" applyFont="1" applyBorder="1" applyAlignment="1">
      <alignment horizontal="right"/>
    </xf>
    <xf numFmtId="0" fontId="0" fillId="0" borderId="0" xfId="0" applyFont="1" applyAlignment="1">
      <alignment vertical="center" wrapText="1"/>
    </xf>
    <xf numFmtId="6" fontId="67" fillId="0" borderId="0" xfId="0" applyNumberFormat="1" applyFont="1" applyFill="1" applyAlignment="1">
      <alignment vertical="center" wrapText="1"/>
    </xf>
    <xf numFmtId="0" fontId="67" fillId="0" borderId="0" xfId="0" applyFont="1" applyFill="1" applyAlignment="1">
      <alignment vertical="center" wrapText="1"/>
    </xf>
    <xf numFmtId="0" fontId="0" fillId="0" borderId="0" xfId="0" applyFont="1" applyFill="1" applyAlignment="1">
      <alignment vertical="center" wrapText="1"/>
    </xf>
    <xf numFmtId="0" fontId="52" fillId="0" borderId="0" xfId="0" applyFont="1" applyFill="1" applyAlignment="1">
      <alignment vertical="center" wrapText="1"/>
    </xf>
    <xf numFmtId="0" fontId="42" fillId="0" borderId="0" xfId="0" applyFont="1" applyFill="1" applyAlignment="1">
      <alignment vertical="center" wrapText="1"/>
    </xf>
    <xf numFmtId="6" fontId="0" fillId="0" borderId="0" xfId="0" applyNumberFormat="1" applyFont="1" applyFill="1" applyAlignment="1">
      <alignment vertical="center" wrapText="1"/>
    </xf>
    <xf numFmtId="0" fontId="42" fillId="0" borderId="0" xfId="0" applyFont="1"/>
    <xf numFmtId="0" fontId="42" fillId="0" borderId="0" xfId="0" applyFont="1" applyAlignment="1">
      <alignment vertical="center" wrapText="1"/>
    </xf>
    <xf numFmtId="0" fontId="42" fillId="0" borderId="0" xfId="0" applyFont="1" applyAlignment="1">
      <alignment wrapText="1"/>
    </xf>
    <xf numFmtId="0" fontId="36" fillId="0" borderId="0" xfId="0" applyFont="1" applyAlignment="1">
      <alignment vertical="center" wrapText="1"/>
    </xf>
    <xf numFmtId="0" fontId="67" fillId="0" borderId="0" xfId="0" applyFont="1" applyAlignment="1">
      <alignment vertical="center" wrapText="1"/>
    </xf>
    <xf numFmtId="0" fontId="25" fillId="18" borderId="23" xfId="0" applyFont="1" applyFill="1" applyBorder="1" applyAlignment="1">
      <alignment wrapText="1"/>
    </xf>
    <xf numFmtId="0" fontId="0" fillId="18" borderId="6" xfId="0" applyFont="1" applyFill="1" applyBorder="1" applyAlignment="1">
      <alignment wrapText="1"/>
    </xf>
    <xf numFmtId="165" fontId="0" fillId="18" borderId="3" xfId="0" applyNumberFormat="1" applyFont="1" applyFill="1" applyBorder="1" applyAlignment="1">
      <alignment wrapText="1"/>
    </xf>
    <xf numFmtId="0" fontId="60" fillId="18" borderId="0" xfId="0" applyFont="1" applyFill="1" applyBorder="1" applyAlignment="1">
      <alignment horizontal="center" vertical="center" wrapText="1"/>
    </xf>
    <xf numFmtId="0" fontId="55" fillId="0" borderId="62" xfId="0" applyFont="1" applyFill="1" applyBorder="1" applyAlignment="1">
      <alignment wrapText="1"/>
    </xf>
    <xf numFmtId="0" fontId="36" fillId="0" borderId="10" xfId="0" applyFont="1" applyFill="1" applyBorder="1" applyAlignment="1">
      <alignment wrapText="1"/>
    </xf>
    <xf numFmtId="0" fontId="36" fillId="0" borderId="7" xfId="0" applyNumberFormat="1" applyFont="1" applyFill="1" applyBorder="1" applyAlignment="1">
      <alignment wrapText="1"/>
    </xf>
    <xf numFmtId="0" fontId="36" fillId="0" borderId="76" xfId="0" applyNumberFormat="1" applyFont="1" applyFill="1" applyBorder="1" applyAlignment="1">
      <alignment wrapText="1"/>
    </xf>
    <xf numFmtId="0" fontId="76" fillId="0" borderId="28" xfId="0" applyNumberFormat="1" applyFont="1" applyFill="1" applyBorder="1" applyAlignment="1">
      <alignment wrapText="1"/>
    </xf>
    <xf numFmtId="165" fontId="36" fillId="0" borderId="47" xfId="0" applyNumberFormat="1" applyFont="1" applyFill="1" applyBorder="1" applyAlignment="1">
      <alignment wrapText="1"/>
    </xf>
    <xf numFmtId="0" fontId="55" fillId="0" borderId="34" xfId="0" applyFont="1" applyFill="1" applyBorder="1" applyAlignment="1">
      <alignment wrapText="1"/>
    </xf>
    <xf numFmtId="165" fontId="0" fillId="0" borderId="10" xfId="0" applyNumberFormat="1" applyFont="1" applyFill="1" applyBorder="1" applyAlignment="1">
      <alignment wrapText="1"/>
    </xf>
    <xf numFmtId="0" fontId="0" fillId="0" borderId="0" xfId="0" applyFont="1" applyFill="1" applyAlignment="1">
      <alignment vertical="top"/>
    </xf>
    <xf numFmtId="0" fontId="63" fillId="0" borderId="34" xfId="0" applyFont="1" applyFill="1" applyBorder="1" applyAlignment="1">
      <alignment wrapText="1"/>
    </xf>
    <xf numFmtId="165" fontId="36" fillId="0" borderId="9" xfId="0" applyNumberFormat="1" applyFont="1" applyFill="1" applyBorder="1" applyAlignment="1">
      <alignment horizontal="right"/>
    </xf>
    <xf numFmtId="165" fontId="36" fillId="0" borderId="55" xfId="0" applyNumberFormat="1" applyFont="1" applyFill="1" applyBorder="1" applyAlignment="1">
      <alignment wrapText="1"/>
    </xf>
    <xf numFmtId="0" fontId="36" fillId="0" borderId="0" xfId="0" applyFont="1" applyFill="1" applyAlignment="1"/>
    <xf numFmtId="0" fontId="39" fillId="0" borderId="34" xfId="0" applyFont="1" applyFill="1" applyBorder="1" applyAlignment="1">
      <alignment wrapText="1"/>
    </xf>
    <xf numFmtId="0" fontId="53" fillId="0" borderId="3" xfId="0" applyFont="1" applyFill="1" applyBorder="1" applyAlignment="1">
      <alignment wrapText="1"/>
    </xf>
    <xf numFmtId="0" fontId="39" fillId="0" borderId="3" xfId="0" applyFont="1" applyFill="1" applyBorder="1" applyAlignment="1">
      <alignment wrapText="1"/>
    </xf>
    <xf numFmtId="165" fontId="58" fillId="0" borderId="3" xfId="0" applyNumberFormat="1" applyFont="1" applyFill="1" applyBorder="1" applyAlignment="1">
      <alignment wrapText="1"/>
    </xf>
    <xf numFmtId="0" fontId="58" fillId="0" borderId="4" xfId="0" applyNumberFormat="1" applyFont="1" applyFill="1" applyBorder="1" applyAlignment="1">
      <alignment wrapText="1"/>
    </xf>
    <xf numFmtId="0" fontId="58" fillId="0" borderId="60" xfId="0" applyNumberFormat="1" applyFont="1" applyFill="1" applyBorder="1" applyAlignment="1">
      <alignment wrapText="1"/>
    </xf>
    <xf numFmtId="0" fontId="58" fillId="0" borderId="13" xfId="0" applyNumberFormat="1" applyFont="1" applyFill="1" applyBorder="1" applyAlignment="1">
      <alignment wrapText="1"/>
    </xf>
    <xf numFmtId="165" fontId="58" fillId="0" borderId="17" xfId="0" applyNumberFormat="1" applyFont="1" applyFill="1" applyBorder="1" applyAlignment="1">
      <alignment wrapText="1"/>
    </xf>
    <xf numFmtId="0" fontId="44" fillId="14" borderId="0" xfId="0" applyFont="1" applyFill="1" applyBorder="1" applyAlignment="1">
      <alignment wrapText="1"/>
    </xf>
    <xf numFmtId="0" fontId="44" fillId="14" borderId="29" xfId="0" applyFont="1" applyFill="1" applyBorder="1" applyAlignment="1">
      <alignment wrapText="1"/>
    </xf>
    <xf numFmtId="0" fontId="25" fillId="14" borderId="56" xfId="0" applyFont="1" applyFill="1" applyBorder="1" applyAlignment="1">
      <alignment wrapText="1"/>
    </xf>
    <xf numFmtId="0" fontId="25" fillId="14" borderId="2" xfId="0" applyFont="1" applyFill="1" applyBorder="1" applyAlignment="1">
      <alignment wrapText="1"/>
    </xf>
    <xf numFmtId="0" fontId="36" fillId="0" borderId="4" xfId="0" applyNumberFormat="1" applyFont="1" applyFill="1" applyBorder="1" applyAlignment="1">
      <alignment horizontal="center" wrapText="1"/>
    </xf>
    <xf numFmtId="0" fontId="36" fillId="0" borderId="2" xfId="0" applyNumberFormat="1" applyFont="1" applyFill="1" applyBorder="1" applyAlignment="1">
      <alignment horizontal="center" wrapText="1"/>
    </xf>
    <xf numFmtId="0" fontId="36" fillId="0" borderId="13" xfId="0" applyNumberFormat="1" applyFont="1" applyFill="1" applyBorder="1" applyAlignment="1">
      <alignment horizontal="center" wrapText="1"/>
    </xf>
    <xf numFmtId="0" fontId="57" fillId="21" borderId="2" xfId="0" applyFont="1" applyFill="1" applyBorder="1" applyAlignment="1">
      <alignment wrapText="1"/>
    </xf>
    <xf numFmtId="0" fontId="44" fillId="14" borderId="56" xfId="0" applyFont="1" applyFill="1" applyBorder="1" applyAlignment="1">
      <alignment wrapText="1"/>
    </xf>
    <xf numFmtId="0" fontId="44" fillId="14" borderId="2" xfId="0" applyFont="1" applyFill="1" applyBorder="1" applyAlignment="1">
      <alignment wrapText="1"/>
    </xf>
    <xf numFmtId="44" fontId="25" fillId="14" borderId="2" xfId="1" applyFont="1" applyFill="1" applyBorder="1" applyAlignment="1">
      <alignment wrapText="1"/>
    </xf>
    <xf numFmtId="44" fontId="44" fillId="14" borderId="8" xfId="1" applyFont="1" applyFill="1" applyBorder="1" applyAlignment="1">
      <alignment wrapText="1"/>
    </xf>
    <xf numFmtId="44" fontId="25" fillId="0" borderId="0" xfId="1" applyFont="1"/>
    <xf numFmtId="44" fontId="0" fillId="0" borderId="0" xfId="1" applyFont="1"/>
    <xf numFmtId="44" fontId="0" fillId="0" borderId="0" xfId="0" applyNumberFormat="1"/>
    <xf numFmtId="166" fontId="0" fillId="0" borderId="0" xfId="0" applyNumberFormat="1"/>
    <xf numFmtId="165" fontId="36" fillId="0" borderId="4" xfId="0" applyNumberFormat="1" applyFont="1" applyFill="1" applyBorder="1" applyAlignment="1">
      <alignment wrapText="1"/>
    </xf>
    <xf numFmtId="0" fontId="14" fillId="0" borderId="12" xfId="0" applyFont="1" applyBorder="1" applyAlignment="1">
      <alignment horizontal="center" vertical="center" wrapText="1"/>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1" xfId="0" applyBorder="1" applyAlignment="1"/>
    <xf numFmtId="0" fontId="25" fillId="0" borderId="12" xfId="0" applyFont="1" applyBorder="1" applyAlignment="1">
      <alignment horizontal="center" vertical="center"/>
    </xf>
    <xf numFmtId="0" fontId="25" fillId="0" borderId="21" xfId="0" applyFont="1" applyBorder="1" applyAlignment="1">
      <alignment horizontal="center" vertical="center"/>
    </xf>
    <xf numFmtId="0" fontId="25" fillId="0" borderId="20" xfId="0" applyFont="1" applyBorder="1" applyAlignment="1">
      <alignment horizontal="center" vertical="center"/>
    </xf>
    <xf numFmtId="0" fontId="25" fillId="0" borderId="5" xfId="0" applyFont="1" applyBorder="1" applyAlignment="1">
      <alignment horizontal="left" vertical="center"/>
    </xf>
    <xf numFmtId="0" fontId="25" fillId="0" borderId="3" xfId="0" applyFont="1"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30" fillId="0" borderId="0" xfId="0" applyFont="1" applyAlignment="1" applyProtection="1">
      <alignment horizontal="center"/>
    </xf>
    <xf numFmtId="0" fontId="29" fillId="0" borderId="31" xfId="0" applyFont="1" applyBorder="1" applyAlignment="1">
      <alignment horizontal="center"/>
    </xf>
    <xf numFmtId="0" fontId="29" fillId="11" borderId="12" xfId="0" applyFont="1" applyFill="1" applyBorder="1" applyAlignment="1">
      <alignment horizontal="left" vertical="center"/>
    </xf>
    <xf numFmtId="0" fontId="29" fillId="11" borderId="21" xfId="0" applyFont="1" applyFill="1" applyBorder="1" applyAlignment="1">
      <alignment horizontal="left" vertical="center"/>
    </xf>
    <xf numFmtId="0" fontId="29" fillId="11" borderId="20" xfId="0" applyFont="1" applyFill="1" applyBorder="1" applyAlignment="1">
      <alignment horizontal="left" vertical="center"/>
    </xf>
    <xf numFmtId="0" fontId="29" fillId="0" borderId="12" xfId="0" applyFont="1" applyBorder="1" applyAlignment="1">
      <alignment horizontal="center" wrapText="1"/>
    </xf>
    <xf numFmtId="0" fontId="29" fillId="0" borderId="21" xfId="0" applyFont="1" applyBorder="1" applyAlignment="1">
      <alignment horizontal="center" wrapText="1"/>
    </xf>
    <xf numFmtId="0" fontId="29" fillId="0" borderId="20" xfId="0" applyFont="1" applyBorder="1" applyAlignment="1">
      <alignment horizontal="center" wrapText="1"/>
    </xf>
    <xf numFmtId="0" fontId="1" fillId="4" borderId="12" xfId="0" applyFont="1" applyFill="1" applyBorder="1" applyAlignment="1">
      <alignment horizontal="center" vertical="center" wrapText="1"/>
    </xf>
    <xf numFmtId="0" fontId="25" fillId="4" borderId="20" xfId="0" applyFont="1" applyFill="1" applyBorder="1" applyAlignment="1">
      <alignment horizontal="center" vertical="center"/>
    </xf>
    <xf numFmtId="0" fontId="37"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1" fillId="0" borderId="38" xfId="0" applyFont="1" applyFill="1" applyBorder="1" applyAlignment="1">
      <alignment horizontal="left" vertical="center" wrapText="1"/>
    </xf>
    <xf numFmtId="0" fontId="1" fillId="0" borderId="39" xfId="0" applyFont="1" applyFill="1" applyBorder="1" applyAlignment="1">
      <alignment horizontal="left" vertical="center" wrapText="1"/>
    </xf>
    <xf numFmtId="3" fontId="25" fillId="5" borderId="8" xfId="0" applyNumberFormat="1" applyFont="1" applyFill="1" applyBorder="1" applyAlignment="1">
      <alignment horizontal="center" wrapText="1"/>
    </xf>
    <xf numFmtId="3" fontId="25" fillId="5" borderId="31" xfId="0" applyNumberFormat="1" applyFont="1" applyFill="1" applyBorder="1" applyAlignment="1">
      <alignment horizontal="center" wrapText="1"/>
    </xf>
    <xf numFmtId="3" fontId="25" fillId="5" borderId="41" xfId="0" applyNumberFormat="1" applyFont="1" applyFill="1" applyBorder="1" applyAlignment="1">
      <alignment horizontal="center" wrapText="1"/>
    </xf>
    <xf numFmtId="3" fontId="25" fillId="5" borderId="44" xfId="0" applyNumberFormat="1" applyFont="1" applyFill="1" applyBorder="1" applyAlignment="1">
      <alignment horizontal="center" wrapText="1"/>
    </xf>
    <xf numFmtId="0" fontId="4" fillId="5" borderId="40"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0" fillId="5" borderId="43" xfId="0" applyFill="1" applyBorder="1" applyAlignment="1">
      <alignment vertical="center"/>
    </xf>
    <xf numFmtId="0" fontId="0" fillId="5" borderId="44" xfId="0" applyFill="1" applyBorder="1" applyAlignment="1"/>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4" fillId="5" borderId="22" xfId="0" applyFont="1" applyFill="1" applyBorder="1" applyAlignment="1">
      <alignment horizontal="center" vertical="top" wrapText="1"/>
    </xf>
    <xf numFmtId="0" fontId="4" fillId="5" borderId="23" xfId="0" applyFont="1" applyFill="1" applyBorder="1" applyAlignment="1">
      <alignment horizontal="center" vertical="top" wrapText="1"/>
    </xf>
    <xf numFmtId="0" fontId="4" fillId="5" borderId="32" xfId="0" applyFont="1" applyFill="1" applyBorder="1" applyAlignment="1">
      <alignment horizontal="center" vertical="top" wrapText="1"/>
    </xf>
    <xf numFmtId="0" fontId="4" fillId="5" borderId="15" xfId="0" applyFont="1" applyFill="1" applyBorder="1" applyAlignment="1">
      <alignment horizontal="center" vertical="top" wrapText="1"/>
    </xf>
    <xf numFmtId="0" fontId="4" fillId="5" borderId="24" xfId="0" applyFont="1" applyFill="1" applyBorder="1" applyAlignment="1">
      <alignment horizontal="center" vertical="top" wrapText="1"/>
    </xf>
    <xf numFmtId="0" fontId="31" fillId="0" borderId="25" xfId="0" applyFont="1"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34" fillId="0" borderId="12" xfId="0" applyFont="1" applyBorder="1" applyAlignment="1">
      <alignment horizontal="center" vertical="center"/>
    </xf>
    <xf numFmtId="0" fontId="34" fillId="0" borderId="21" xfId="0" applyFont="1" applyBorder="1" applyAlignment="1">
      <alignment horizontal="center" vertical="center"/>
    </xf>
    <xf numFmtId="0" fontId="34" fillId="0" borderId="20" xfId="0" applyFont="1" applyBorder="1" applyAlignment="1">
      <alignment horizontal="center" vertical="center"/>
    </xf>
    <xf numFmtId="0" fontId="32" fillId="6" borderId="12" xfId="0" applyFont="1" applyFill="1" applyBorder="1" applyAlignment="1">
      <alignment horizontal="center" vertical="center"/>
    </xf>
    <xf numFmtId="0" fontId="32" fillId="6" borderId="21" xfId="0" applyFont="1" applyFill="1" applyBorder="1" applyAlignment="1">
      <alignment horizontal="center" vertical="center"/>
    </xf>
    <xf numFmtId="0" fontId="32" fillId="6" borderId="20" xfId="0" applyFont="1" applyFill="1" applyBorder="1" applyAlignment="1">
      <alignment horizontal="center" vertical="center"/>
    </xf>
    <xf numFmtId="0" fontId="31" fillId="0" borderId="25" xfId="0" applyFont="1" applyBorder="1" applyAlignment="1">
      <alignment wrapText="1"/>
    </xf>
    <xf numFmtId="0" fontId="0" fillId="0" borderId="26" xfId="0" applyBorder="1" applyAlignment="1">
      <alignment wrapText="1"/>
    </xf>
    <xf numFmtId="0" fontId="0" fillId="0" borderId="27" xfId="0" applyBorder="1" applyAlignment="1">
      <alignment wrapText="1"/>
    </xf>
    <xf numFmtId="0" fontId="31" fillId="6" borderId="25" xfId="0" applyFont="1"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33" fillId="0" borderId="12" xfId="0" applyFont="1" applyBorder="1" applyAlignment="1">
      <alignment horizontal="center" vertical="center"/>
    </xf>
    <xf numFmtId="0" fontId="33" fillId="0" borderId="21" xfId="0" applyFont="1" applyBorder="1" applyAlignment="1">
      <alignment horizontal="center" vertical="center"/>
    </xf>
    <xf numFmtId="0" fontId="33" fillId="0" borderId="20" xfId="0" applyFont="1" applyBorder="1" applyAlignment="1">
      <alignment horizontal="center" vertical="center"/>
    </xf>
    <xf numFmtId="0" fontId="18" fillId="0" borderId="25" xfId="0" applyFont="1" applyBorder="1" applyAlignment="1">
      <alignment vertical="center" wrapText="1"/>
    </xf>
    <xf numFmtId="0" fontId="31" fillId="7" borderId="25" xfId="0" applyFont="1" applyFill="1" applyBorder="1" applyAlignment="1">
      <alignment vertical="center" wrapText="1"/>
    </xf>
    <xf numFmtId="0" fontId="0" fillId="7" borderId="26" xfId="0" applyFill="1" applyBorder="1" applyAlignment="1">
      <alignment vertical="center" wrapText="1"/>
    </xf>
    <xf numFmtId="0" fontId="0" fillId="7" borderId="27" xfId="0" applyFill="1" applyBorder="1" applyAlignment="1">
      <alignment vertical="center" wrapText="1"/>
    </xf>
    <xf numFmtId="44" fontId="44" fillId="16" borderId="0" xfId="1" applyFont="1" applyFill="1" applyAlignment="1">
      <alignment horizontal="center" vertical="center" wrapText="1"/>
    </xf>
    <xf numFmtId="0" fontId="36" fillId="18" borderId="4" xfId="1" applyNumberFormat="1" applyFont="1" applyFill="1" applyBorder="1" applyAlignment="1">
      <alignment horizontal="center" wrapText="1"/>
    </xf>
    <xf numFmtId="0" fontId="36" fillId="18" borderId="2" xfId="1" applyNumberFormat="1" applyFont="1" applyFill="1" applyBorder="1" applyAlignment="1">
      <alignment horizontal="center" wrapText="1"/>
    </xf>
    <xf numFmtId="0" fontId="36" fillId="18" borderId="13" xfId="1" applyNumberFormat="1" applyFont="1" applyFill="1" applyBorder="1" applyAlignment="1">
      <alignment horizontal="center" wrapText="1"/>
    </xf>
    <xf numFmtId="0" fontId="36" fillId="0" borderId="7" xfId="0" applyNumberFormat="1" applyFont="1" applyBorder="1" applyAlignment="1">
      <alignment horizontal="center" wrapText="1"/>
    </xf>
    <xf numFmtId="0" fontId="36" fillId="0" borderId="8" xfId="0" applyNumberFormat="1" applyFont="1" applyBorder="1" applyAlignment="1">
      <alignment horizontal="center" wrapText="1"/>
    </xf>
    <xf numFmtId="0" fontId="36" fillId="0" borderId="28" xfId="0" applyNumberFormat="1" applyFont="1" applyBorder="1" applyAlignment="1">
      <alignment horizontal="center" wrapText="1"/>
    </xf>
    <xf numFmtId="0" fontId="78" fillId="25" borderId="12" xfId="0" applyFont="1" applyFill="1" applyBorder="1" applyAlignment="1">
      <alignment wrapText="1"/>
    </xf>
    <xf numFmtId="0" fontId="78" fillId="25" borderId="21" xfId="0" applyFont="1" applyFill="1" applyBorder="1" applyAlignment="1">
      <alignment wrapText="1"/>
    </xf>
    <xf numFmtId="0" fontId="78" fillId="25" borderId="77" xfId="0" applyFont="1" applyFill="1" applyBorder="1" applyAlignment="1">
      <alignment wrapText="1"/>
    </xf>
    <xf numFmtId="0" fontId="78" fillId="25" borderId="68" xfId="0" applyNumberFormat="1" applyFont="1" applyFill="1" applyBorder="1" applyAlignment="1">
      <alignment horizontal="center" wrapText="1"/>
    </xf>
    <xf numFmtId="0" fontId="78" fillId="25" borderId="21" xfId="0" applyNumberFormat="1" applyFont="1" applyFill="1" applyBorder="1" applyAlignment="1">
      <alignment horizontal="center" wrapText="1"/>
    </xf>
    <xf numFmtId="0" fontId="78" fillId="25" borderId="77" xfId="0" applyNumberFormat="1" applyFont="1" applyFill="1" applyBorder="1" applyAlignment="1">
      <alignment horizontal="center" wrapText="1"/>
    </xf>
    <xf numFmtId="0" fontId="36" fillId="0" borderId="7" xfId="0" applyNumberFormat="1" applyFont="1" applyFill="1" applyBorder="1" applyAlignment="1">
      <alignment horizontal="center" wrapText="1"/>
    </xf>
    <xf numFmtId="0" fontId="36" fillId="0" borderId="8" xfId="0" applyNumberFormat="1" applyFont="1" applyFill="1" applyBorder="1" applyAlignment="1">
      <alignment horizontal="center" wrapText="1"/>
    </xf>
    <xf numFmtId="0" fontId="36" fillId="0" borderId="28" xfId="0" applyNumberFormat="1" applyFont="1" applyFill="1" applyBorder="1" applyAlignment="1">
      <alignment horizontal="center" wrapText="1"/>
    </xf>
    <xf numFmtId="0" fontId="74" fillId="23" borderId="38" xfId="0" applyFont="1" applyFill="1" applyBorder="1" applyAlignment="1">
      <alignment horizontal="left" wrapText="1"/>
    </xf>
    <xf numFmtId="0" fontId="74" fillId="23" borderId="53" xfId="0" applyFont="1" applyFill="1" applyBorder="1" applyAlignment="1">
      <alignment horizontal="left" wrapText="1"/>
    </xf>
    <xf numFmtId="0" fontId="74" fillId="23" borderId="39" xfId="0" applyFont="1" applyFill="1" applyBorder="1" applyAlignment="1">
      <alignment horizontal="left" wrapText="1"/>
    </xf>
    <xf numFmtId="0" fontId="36" fillId="18" borderId="4" xfId="0" applyNumberFormat="1" applyFont="1" applyFill="1" applyBorder="1" applyAlignment="1">
      <alignment horizontal="center" wrapText="1"/>
    </xf>
    <xf numFmtId="0" fontId="36" fillId="18" borderId="2" xfId="0" applyNumberFormat="1" applyFont="1" applyFill="1" applyBorder="1" applyAlignment="1">
      <alignment horizontal="center" wrapText="1"/>
    </xf>
    <xf numFmtId="0" fontId="36" fillId="18" borderId="13" xfId="0" applyNumberFormat="1" applyFont="1" applyFill="1" applyBorder="1" applyAlignment="1">
      <alignment horizontal="center" wrapText="1"/>
    </xf>
    <xf numFmtId="0" fontId="74" fillId="23" borderId="54" xfId="0" applyFont="1" applyFill="1" applyBorder="1" applyAlignment="1">
      <alignment wrapText="1"/>
    </xf>
    <xf numFmtId="0" fontId="74" fillId="23" borderId="53" xfId="0" applyFont="1" applyFill="1" applyBorder="1" applyAlignment="1">
      <alignment wrapText="1"/>
    </xf>
    <xf numFmtId="0" fontId="61" fillId="24" borderId="38" xfId="0" applyFont="1" applyFill="1" applyBorder="1" applyAlignment="1">
      <alignment horizontal="center" vertical="center" wrapText="1"/>
    </xf>
    <xf numFmtId="0" fontId="61" fillId="24" borderId="53" xfId="0" applyFont="1" applyFill="1" applyBorder="1" applyAlignment="1">
      <alignment horizontal="center" vertical="center" wrapText="1"/>
    </xf>
    <xf numFmtId="0" fontId="61" fillId="24" borderId="65" xfId="0" applyFont="1" applyFill="1" applyBorder="1" applyAlignment="1">
      <alignment horizontal="center" vertical="center" wrapText="1"/>
    </xf>
    <xf numFmtId="0" fontId="61" fillId="24" borderId="39" xfId="0" applyFont="1" applyFill="1" applyBorder="1" applyAlignment="1">
      <alignment horizontal="center" vertical="center" wrapText="1"/>
    </xf>
    <xf numFmtId="0" fontId="60" fillId="0" borderId="0" xfId="0" applyFont="1" applyFill="1" applyAlignment="1">
      <alignment horizontal="center" vertical="center" wrapText="1"/>
    </xf>
    <xf numFmtId="0" fontId="60" fillId="0" borderId="23" xfId="0" applyFont="1" applyFill="1" applyBorder="1" applyAlignment="1">
      <alignment horizontal="center" vertical="center" wrapText="1"/>
    </xf>
    <xf numFmtId="0" fontId="36" fillId="0" borderId="4" xfId="0" applyNumberFormat="1" applyFont="1" applyFill="1" applyBorder="1" applyAlignment="1">
      <alignment horizontal="center" wrapText="1"/>
    </xf>
    <xf numFmtId="0" fontId="36" fillId="0" borderId="2" xfId="0" applyNumberFormat="1" applyFont="1" applyFill="1" applyBorder="1" applyAlignment="1">
      <alignment horizontal="center" wrapText="1"/>
    </xf>
    <xf numFmtId="0" fontId="36" fillId="0" borderId="13" xfId="0" applyNumberFormat="1" applyFont="1" applyFill="1" applyBorder="1" applyAlignment="1">
      <alignment horizontal="center" wrapText="1"/>
    </xf>
    <xf numFmtId="0" fontId="75" fillId="20" borderId="38" xfId="0" applyFont="1" applyFill="1" applyBorder="1" applyAlignment="1">
      <alignment horizontal="center" vertical="center" wrapText="1"/>
    </xf>
    <xf numFmtId="0" fontId="75" fillId="20" borderId="53" xfId="0" applyFont="1" applyFill="1" applyBorder="1" applyAlignment="1">
      <alignment horizontal="center" vertical="center" wrapText="1"/>
    </xf>
    <xf numFmtId="0" fontId="75" fillId="20" borderId="65" xfId="0" applyFont="1" applyFill="1" applyBorder="1" applyAlignment="1">
      <alignment horizontal="center" vertical="center" wrapText="1"/>
    </xf>
    <xf numFmtId="0" fontId="75" fillId="20" borderId="39" xfId="0" applyFont="1" applyFill="1" applyBorder="1" applyAlignment="1">
      <alignment horizontal="center" vertical="center" wrapText="1"/>
    </xf>
    <xf numFmtId="0" fontId="77" fillId="21" borderId="38" xfId="0" applyFont="1" applyFill="1" applyBorder="1" applyAlignment="1">
      <alignment wrapText="1"/>
    </xf>
    <xf numFmtId="0" fontId="77" fillId="21" borderId="53" xfId="0" applyFont="1" applyFill="1" applyBorder="1" applyAlignment="1">
      <alignment wrapText="1"/>
    </xf>
    <xf numFmtId="0" fontId="77" fillId="21" borderId="65" xfId="0" applyFont="1" applyFill="1" applyBorder="1" applyAlignment="1">
      <alignment wrapText="1"/>
    </xf>
    <xf numFmtId="0" fontId="57" fillId="21" borderId="56" xfId="0" applyFont="1" applyFill="1" applyBorder="1" applyAlignment="1">
      <alignment wrapText="1"/>
    </xf>
    <xf numFmtId="0" fontId="57" fillId="21" borderId="2" xfId="0" applyFont="1" applyFill="1" applyBorder="1" applyAlignment="1">
      <alignment wrapText="1"/>
    </xf>
    <xf numFmtId="0" fontId="57" fillId="21" borderId="0" xfId="0" applyFont="1" applyFill="1" applyBorder="1" applyAlignment="1">
      <alignment wrapText="1"/>
    </xf>
    <xf numFmtId="0" fontId="57" fillId="21" borderId="8" xfId="0" applyFont="1" applyFill="1" applyBorder="1" applyAlignment="1">
      <alignment wrapText="1"/>
    </xf>
    <xf numFmtId="0" fontId="77" fillId="21" borderId="73" xfId="0" applyFont="1" applyFill="1" applyBorder="1" applyAlignment="1">
      <alignment wrapText="1"/>
    </xf>
    <xf numFmtId="0" fontId="76" fillId="21" borderId="56" xfId="0" applyFont="1" applyFill="1" applyBorder="1" applyAlignment="1">
      <alignment horizontal="left" wrapText="1"/>
    </xf>
    <xf numFmtId="0" fontId="76" fillId="21" borderId="2" xfId="0" applyFont="1" applyFill="1" applyBorder="1" applyAlignment="1">
      <alignment horizontal="left" wrapText="1"/>
    </xf>
    <xf numFmtId="0" fontId="76" fillId="21" borderId="63" xfId="0" applyFont="1" applyFill="1" applyBorder="1" applyAlignment="1">
      <alignment horizontal="left" wrapText="1"/>
    </xf>
    <xf numFmtId="0" fontId="61" fillId="22" borderId="38" xfId="0" applyFont="1" applyFill="1" applyBorder="1" applyAlignment="1">
      <alignment horizontal="center" vertical="center" wrapText="1"/>
    </xf>
    <xf numFmtId="0" fontId="61" fillId="22" borderId="53" xfId="0" applyFont="1" applyFill="1" applyBorder="1" applyAlignment="1">
      <alignment horizontal="center" vertical="center" wrapText="1"/>
    </xf>
    <xf numFmtId="0" fontId="61" fillId="22" borderId="39" xfId="0" applyFont="1" applyFill="1" applyBorder="1" applyAlignment="1">
      <alignment horizontal="center" vertical="center" wrapText="1"/>
    </xf>
    <xf numFmtId="0" fontId="74" fillId="12" borderId="54" xfId="0" applyFont="1" applyFill="1" applyBorder="1" applyAlignment="1">
      <alignment horizontal="left" wrapText="1"/>
    </xf>
    <xf numFmtId="0" fontId="74" fillId="12" borderId="1" xfId="0" applyFont="1" applyFill="1" applyBorder="1" applyAlignment="1">
      <alignment horizontal="left" wrapText="1"/>
    </xf>
    <xf numFmtId="0" fontId="74" fillId="12" borderId="45" xfId="0" applyFont="1" applyFill="1" applyBorder="1" applyAlignment="1">
      <alignment horizontal="left" wrapText="1"/>
    </xf>
    <xf numFmtId="0" fontId="36" fillId="18" borderId="7" xfId="0" applyNumberFormat="1" applyFont="1" applyFill="1" applyBorder="1" applyAlignment="1">
      <alignment horizontal="center" wrapText="1"/>
    </xf>
    <xf numFmtId="0" fontId="36" fillId="18" borderId="8" xfId="0" applyNumberFormat="1" applyFont="1" applyFill="1" applyBorder="1" applyAlignment="1">
      <alignment horizontal="center" wrapText="1"/>
    </xf>
    <xf numFmtId="0" fontId="36" fillId="18" borderId="28" xfId="0" applyNumberFormat="1" applyFont="1" applyFill="1" applyBorder="1" applyAlignment="1">
      <alignment horizontal="center" wrapText="1"/>
    </xf>
    <xf numFmtId="0" fontId="74" fillId="17" borderId="38" xfId="0" applyFont="1" applyFill="1" applyBorder="1" applyAlignment="1">
      <alignment wrapText="1"/>
    </xf>
    <xf numFmtId="0" fontId="74" fillId="17" borderId="53" xfId="0" applyFont="1" applyFill="1" applyBorder="1" applyAlignment="1">
      <alignment wrapText="1"/>
    </xf>
    <xf numFmtId="0" fontId="74" fillId="17" borderId="65" xfId="0" applyFont="1" applyFill="1" applyBorder="1" applyAlignment="1">
      <alignment wrapText="1"/>
    </xf>
    <xf numFmtId="0" fontId="74" fillId="17" borderId="54" xfId="0" applyFont="1" applyFill="1" applyBorder="1" applyAlignment="1">
      <alignment wrapText="1"/>
    </xf>
    <xf numFmtId="0" fontId="75" fillId="19" borderId="54" xfId="0" applyFont="1" applyFill="1" applyBorder="1" applyAlignment="1">
      <alignment horizontal="center" vertical="center" wrapText="1"/>
    </xf>
    <xf numFmtId="0" fontId="75" fillId="19" borderId="53" xfId="0" applyFont="1" applyFill="1" applyBorder="1" applyAlignment="1">
      <alignment horizontal="center" vertical="center" wrapText="1"/>
    </xf>
    <xf numFmtId="0" fontId="75" fillId="19" borderId="65" xfId="0" applyFont="1" applyFill="1" applyBorder="1" applyAlignment="1">
      <alignment horizontal="center" vertical="center" wrapText="1"/>
    </xf>
    <xf numFmtId="0" fontId="75" fillId="19" borderId="39" xfId="0" applyFont="1" applyFill="1" applyBorder="1" applyAlignment="1">
      <alignment horizontal="center" vertical="center" wrapText="1"/>
    </xf>
    <xf numFmtId="0" fontId="74" fillId="13" borderId="38" xfId="0" applyFont="1" applyFill="1" applyBorder="1" applyAlignment="1">
      <alignment wrapText="1"/>
    </xf>
    <xf numFmtId="0" fontId="74" fillId="13" borderId="53" xfId="0" applyFont="1" applyFill="1" applyBorder="1" applyAlignment="1">
      <alignment wrapText="1"/>
    </xf>
    <xf numFmtId="0" fontId="74" fillId="13" borderId="65" xfId="0" applyFont="1" applyFill="1" applyBorder="1" applyAlignment="1">
      <alignment wrapText="1"/>
    </xf>
    <xf numFmtId="0" fontId="61" fillId="13" borderId="38" xfId="0" applyFont="1" applyFill="1" applyBorder="1" applyAlignment="1">
      <alignment horizontal="center" vertical="center" wrapText="1"/>
    </xf>
    <xf numFmtId="0" fontId="61" fillId="13" borderId="53" xfId="0" applyFont="1" applyFill="1" applyBorder="1" applyAlignment="1">
      <alignment horizontal="center" vertical="center" wrapText="1"/>
    </xf>
    <xf numFmtId="0" fontId="61" fillId="13" borderId="39" xfId="0" applyFont="1" applyFill="1" applyBorder="1" applyAlignment="1">
      <alignment horizontal="center" vertical="center" wrapText="1"/>
    </xf>
    <xf numFmtId="0" fontId="0" fillId="0" borderId="12" xfId="0" applyFont="1" applyBorder="1" applyAlignment="1">
      <alignment horizontal="left"/>
    </xf>
    <xf numFmtId="0" fontId="0" fillId="0" borderId="21" xfId="0" applyFont="1" applyBorder="1" applyAlignment="1">
      <alignment horizontal="left"/>
    </xf>
    <xf numFmtId="0" fontId="0" fillId="0" borderId="20" xfId="0" applyFont="1" applyBorder="1" applyAlignment="1">
      <alignment horizontal="left"/>
    </xf>
    <xf numFmtId="0" fontId="56" fillId="0" borderId="0" xfId="0" applyFont="1" applyAlignment="1">
      <alignment horizontal="left" vertical="top" wrapText="1"/>
    </xf>
    <xf numFmtId="0" fontId="56" fillId="0" borderId="0" xfId="0" applyFont="1" applyAlignment="1">
      <alignment horizontal="left" vertical="top"/>
    </xf>
    <xf numFmtId="0" fontId="25" fillId="0" borderId="51"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0" xfId="0" applyFont="1" applyBorder="1" applyAlignment="1">
      <alignment horizontal="center" vertical="center" wrapText="1"/>
    </xf>
    <xf numFmtId="165" fontId="57" fillId="0" borderId="16" xfId="0" applyNumberFormat="1" applyFont="1" applyBorder="1" applyAlignment="1">
      <alignment horizontal="center" vertical="center" wrapText="1"/>
    </xf>
    <xf numFmtId="165" fontId="57" fillId="0" borderId="10" xfId="0" applyNumberFormat="1" applyFont="1" applyBorder="1" applyAlignment="1">
      <alignment horizontal="center" vertical="center" wrapText="1"/>
    </xf>
    <xf numFmtId="0" fontId="57" fillId="0" borderId="16" xfId="0" applyNumberFormat="1" applyFont="1" applyBorder="1" applyAlignment="1">
      <alignment horizontal="center" vertical="center" wrapText="1"/>
    </xf>
    <xf numFmtId="165" fontId="39" fillId="0" borderId="16" xfId="0" applyNumberFormat="1" applyFont="1" applyBorder="1" applyAlignment="1">
      <alignment horizontal="center" vertical="center" wrapText="1"/>
    </xf>
    <xf numFmtId="165" fontId="39" fillId="0" borderId="10" xfId="0" applyNumberFormat="1" applyFont="1" applyBorder="1" applyAlignment="1">
      <alignment horizontal="center" vertical="center" wrapText="1"/>
    </xf>
    <xf numFmtId="165" fontId="58" fillId="0" borderId="39" xfId="0" applyNumberFormat="1" applyFont="1" applyBorder="1" applyAlignment="1">
      <alignment horizontal="center" vertical="center" wrapText="1"/>
    </xf>
    <xf numFmtId="165" fontId="58" fillId="0" borderId="52" xfId="0" applyNumberFormat="1" applyFont="1" applyBorder="1" applyAlignment="1">
      <alignment horizontal="center" vertical="center" wrapText="1"/>
    </xf>
    <xf numFmtId="0" fontId="61" fillId="13" borderId="38" xfId="0" applyFont="1" applyFill="1" applyBorder="1" applyAlignment="1">
      <alignment horizontal="center" vertical="center"/>
    </xf>
    <xf numFmtId="0" fontId="61" fillId="13" borderId="53" xfId="0" applyFont="1" applyFill="1" applyBorder="1" applyAlignment="1">
      <alignment horizontal="center" vertical="center"/>
    </xf>
    <xf numFmtId="0" fontId="61" fillId="13" borderId="39" xfId="0" applyFont="1" applyFill="1" applyBorder="1" applyAlignment="1">
      <alignment horizontal="center" vertical="center"/>
    </xf>
    <xf numFmtId="0" fontId="44" fillId="14" borderId="54" xfId="0" applyFont="1" applyFill="1" applyBorder="1" applyAlignment="1">
      <alignment horizontal="left" wrapText="1"/>
    </xf>
    <xf numFmtId="0" fontId="44" fillId="14" borderId="1" xfId="0" applyFont="1" applyFill="1" applyBorder="1" applyAlignment="1">
      <alignment horizontal="left" wrapText="1"/>
    </xf>
    <xf numFmtId="0" fontId="36" fillId="0" borderId="9" xfId="1" applyNumberFormat="1" applyFont="1" applyFill="1" applyBorder="1" applyAlignment="1">
      <alignment horizontal="center" wrapText="1"/>
    </xf>
    <xf numFmtId="0" fontId="36" fillId="0" borderId="1" xfId="1" applyNumberFormat="1" applyFont="1" applyFill="1" applyBorder="1" applyAlignment="1">
      <alignment horizontal="center" wrapText="1"/>
    </xf>
    <xf numFmtId="0" fontId="36" fillId="0" borderId="29" xfId="1" applyNumberFormat="1" applyFont="1" applyFill="1" applyBorder="1" applyAlignment="1">
      <alignment horizontal="center" wrapText="1"/>
    </xf>
    <xf numFmtId="0" fontId="44" fillId="14" borderId="56" xfId="0" applyFont="1" applyFill="1" applyBorder="1" applyAlignment="1">
      <alignment wrapText="1"/>
    </xf>
    <xf numFmtId="0" fontId="44" fillId="14" borderId="2" xfId="0" applyFont="1" applyFill="1" applyBorder="1" applyAlignment="1">
      <alignment wrapText="1"/>
    </xf>
    <xf numFmtId="0" fontId="44" fillId="14" borderId="13" xfId="0" applyFont="1" applyFill="1" applyBorder="1" applyAlignment="1">
      <alignment wrapText="1"/>
    </xf>
    <xf numFmtId="0" fontId="36" fillId="0" borderId="57" xfId="0" applyNumberFormat="1" applyFont="1" applyFill="1" applyBorder="1" applyAlignment="1">
      <alignment horizontal="center" wrapText="1"/>
    </xf>
    <xf numFmtId="0" fontId="36" fillId="0" borderId="58" xfId="0" applyNumberFormat="1" applyFont="1" applyFill="1" applyBorder="1" applyAlignment="1">
      <alignment horizontal="center" wrapText="1"/>
    </xf>
    <xf numFmtId="0" fontId="36" fillId="0" borderId="59" xfId="0" applyNumberFormat="1" applyFont="1" applyFill="1" applyBorder="1" applyAlignment="1">
      <alignment horizontal="center" wrapText="1"/>
    </xf>
    <xf numFmtId="0" fontId="43" fillId="12" borderId="0" xfId="0" applyFont="1" applyFill="1" applyBorder="1" applyAlignment="1">
      <alignment horizontal="center" vertical="center" wrapText="1"/>
    </xf>
    <xf numFmtId="0" fontId="44" fillId="12" borderId="0" xfId="0" applyFont="1" applyFill="1" applyBorder="1" applyAlignment="1">
      <alignment horizontal="center" vertical="center" wrapText="1"/>
    </xf>
    <xf numFmtId="0" fontId="36" fillId="0" borderId="10" xfId="0" applyFont="1" applyFill="1" applyBorder="1" applyAlignment="1">
      <alignment horizontal="left" vertical="top" wrapText="1"/>
    </xf>
    <xf numFmtId="0" fontId="36" fillId="0" borderId="5" xfId="0" applyFont="1" applyFill="1" applyBorder="1" applyAlignment="1">
      <alignment horizontal="left" vertical="top" wrapText="1"/>
    </xf>
  </cellXfs>
  <cellStyles count="2">
    <cellStyle name="Monétaire" xfId="1" builtinId="4"/>
    <cellStyle name="Normal" xfId="0" builtinId="0"/>
  </cellStyles>
  <dxfs count="6">
    <dxf>
      <numFmt numFmtId="34" formatCode="_-* #,##0.00\ &quot;€&quot;_-;\-* #,##0.00\ &quot;€&quot;_-;_-* &quot;-&quot;??\ &quot;€&quot;_-;_-@_-"/>
    </dxf>
    <dxf>
      <numFmt numFmtId="34" formatCode="_-* #,##0.00\ &quot;€&quot;_-;\-* #,##0.00\ &quot;€&quot;_-;_-* &quot;-&quot;??\ &quot;€&quot;_-;_-@_-"/>
    </dxf>
    <dxf>
      <numFmt numFmtId="34" formatCode="_-* #,##0.00\ &quot;€&quot;_-;\-* #,##0.00\ &quot;€&quot;_-;_-* &quot;-&quot;??\ &quot;€&quot;_-;_-@_-"/>
    </dxf>
    <dxf>
      <font>
        <b val="0"/>
        <i val="0"/>
        <strike val="0"/>
        <condense val="0"/>
        <extend val="0"/>
        <outline val="0"/>
        <shadow val="0"/>
        <u val="none"/>
        <vertAlign val="baseline"/>
        <sz val="11"/>
        <color theme="1"/>
        <name val="Calibri"/>
        <scheme val="minor"/>
      </font>
      <numFmt numFmtId="34" formatCode="_-* #,##0.00\ &quot;€&quot;_-;\-* #,##0.00\ &quot;€&quot;_-;_-* &quot;-&quot;??\ &quot;€&quot;_-;_-@_-"/>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Gestion%20appels%20&#224;%20projets/Aide%20montage%20des%20projets/Documents%20valid&#233;s/Grille%20calcul%20surco&#251;ts_revue1502202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4%20-%20Grille_Contrat_Uniq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coûts"/>
      <sheetName val="RappelDat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1"/>
    </sheetNames>
    <sheetDataSet>
      <sheetData sheetId="0">
        <row r="1">
          <cell r="A1" t="str">
            <v>Par visite</v>
          </cell>
        </row>
      </sheetData>
      <sheetData sheetId="1">
        <row r="1">
          <cell r="A1" t="str">
            <v>Par visite</v>
          </cell>
        </row>
        <row r="2">
          <cell r="A2" t="str">
            <v>Par centre</v>
          </cell>
        </row>
      </sheetData>
    </sheetDataSet>
  </externalBook>
</externalLink>
</file>

<file path=xl/tables/table1.xml><?xml version="1.0" encoding="utf-8"?>
<table xmlns="http://schemas.openxmlformats.org/spreadsheetml/2006/main" id="1" name="Tableau1" displayName="Tableau1" ref="A3:F41" totalsRowShown="0" headerRowDxfId="5">
  <autoFilter ref="A3:F41"/>
  <tableColumns count="6">
    <tableColumn id="1" name="Personnel année mois jour heure"/>
    <tableColumn id="2" name="année 2020" dataDxfId="4" dataCellStyle="Monétaire"/>
    <tableColumn id="3" name="revalorisation 2021" dataDxfId="3" dataCellStyle="Monétaire">
      <calculatedColumnFormula>Tableau1[[#This Row],[année 2020]]+(346.26*12)</calculatedColumnFormula>
    </tableColumn>
    <tableColumn id="4" name="mois" dataDxfId="2">
      <calculatedColumnFormula>C4/12</calculatedColumnFormula>
    </tableColumn>
    <tableColumn id="5" name="jour" dataDxfId="1">
      <calculatedColumnFormula>D4/16.166666</calculatedColumnFormula>
    </tableColumn>
    <tableColumn id="6" name="heure" dataDxfId="0">
      <calculatedColumnFormula>E4/7.5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O295"/>
  <sheetViews>
    <sheetView tabSelected="1" topLeftCell="A57" zoomScale="70" zoomScaleNormal="70" zoomScaleSheetLayoutView="90" zoomScalePageLayoutView="70" workbookViewId="0">
      <selection activeCell="A41" sqref="A41"/>
    </sheetView>
  </sheetViews>
  <sheetFormatPr baseColWidth="10" defaultRowHeight="15" x14ac:dyDescent="0.25"/>
  <cols>
    <col min="1" max="1" width="68.85546875" customWidth="1"/>
    <col min="2" max="2" width="91.28515625" customWidth="1"/>
    <col min="3" max="3" width="28.7109375" style="31" customWidth="1"/>
    <col min="4" max="4" width="28.7109375" style="32" customWidth="1"/>
    <col min="5" max="5" width="28.7109375" style="31" customWidth="1"/>
    <col min="6" max="7" width="15.140625" style="42" customWidth="1"/>
    <col min="8" max="15" width="11.42578125" style="42"/>
  </cols>
  <sheetData>
    <row r="1" spans="1:6" ht="110.25" customHeight="1" thickBot="1" x14ac:dyDescent="0.3">
      <c r="A1" s="522" t="s">
        <v>338</v>
      </c>
      <c r="B1" s="523"/>
      <c r="C1" s="523"/>
      <c r="D1" s="523"/>
      <c r="E1" s="524"/>
    </row>
    <row r="2" spans="1:6" ht="17.25" customHeight="1" thickBot="1" x14ac:dyDescent="0.3">
      <c r="A2" s="44" t="s">
        <v>339</v>
      </c>
    </row>
    <row r="3" spans="1:6" ht="23.25" customHeight="1" thickBot="1" x14ac:dyDescent="0.3">
      <c r="A3" s="60"/>
      <c r="B3" s="72"/>
      <c r="C3" s="68"/>
      <c r="D3" s="69"/>
      <c r="E3" s="68"/>
    </row>
    <row r="4" spans="1:6" ht="36.75" customHeight="1" thickBot="1" x14ac:dyDescent="0.3">
      <c r="A4" s="61" t="s">
        <v>63</v>
      </c>
      <c r="B4" s="526"/>
      <c r="C4" s="527"/>
      <c r="D4" s="527"/>
      <c r="E4" s="528"/>
    </row>
    <row r="5" spans="1:6" ht="36.75" customHeight="1" thickBot="1" x14ac:dyDescent="0.3">
      <c r="A5" s="46" t="s">
        <v>35</v>
      </c>
      <c r="B5" s="66"/>
      <c r="C5" s="70"/>
      <c r="D5" s="71"/>
      <c r="E5" s="71"/>
    </row>
    <row r="6" spans="1:6" ht="36.75" customHeight="1" thickBot="1" x14ac:dyDescent="0.3">
      <c r="A6" s="46" t="s">
        <v>57</v>
      </c>
      <c r="B6" s="64"/>
      <c r="C6" s="65"/>
      <c r="D6" s="65"/>
      <c r="E6" s="65"/>
    </row>
    <row r="7" spans="1:6" ht="36.75" customHeight="1" x14ac:dyDescent="0.25">
      <c r="A7" s="46" t="s">
        <v>64</v>
      </c>
      <c r="B7" s="529"/>
      <c r="C7" s="530"/>
      <c r="D7" s="530"/>
      <c r="E7" s="530"/>
      <c r="F7" s="85"/>
    </row>
    <row r="8" spans="1:6" ht="42" customHeight="1" x14ac:dyDescent="0.25">
      <c r="A8" s="46" t="s">
        <v>62</v>
      </c>
      <c r="B8" s="531"/>
      <c r="C8" s="532"/>
      <c r="D8" s="532"/>
      <c r="E8" s="533"/>
      <c r="F8" s="85"/>
    </row>
    <row r="9" spans="1:6" ht="80.25" customHeight="1" x14ac:dyDescent="0.25">
      <c r="A9" s="46" t="s">
        <v>71</v>
      </c>
      <c r="B9" s="531"/>
      <c r="C9" s="532"/>
      <c r="D9" s="532"/>
      <c r="E9" s="533"/>
      <c r="F9" s="86"/>
    </row>
    <row r="10" spans="1:6" ht="36.75" customHeight="1" x14ac:dyDescent="0.4">
      <c r="A10" s="534" t="str">
        <f ca="1" xml:space="preserve"> RappelData!B8</f>
        <v>Il s'agit de la grille des AAP 2020. Veuillez utiliser la grille de l'année.</v>
      </c>
      <c r="B10" s="534"/>
      <c r="C10" s="534"/>
      <c r="D10" s="534"/>
      <c r="E10" s="534"/>
      <c r="F10" s="85"/>
    </row>
    <row r="11" spans="1:6" ht="24" thickBot="1" x14ac:dyDescent="0.4">
      <c r="A11" s="535" t="s">
        <v>7</v>
      </c>
      <c r="B11" s="535"/>
      <c r="C11" s="535"/>
      <c r="D11" s="535"/>
      <c r="E11" s="535"/>
    </row>
    <row r="12" spans="1:6" ht="37.5" customHeight="1" thickBot="1" x14ac:dyDescent="0.3">
      <c r="A12" s="536" t="s">
        <v>340</v>
      </c>
      <c r="B12" s="537"/>
      <c r="C12" s="537"/>
      <c r="D12" s="537"/>
      <c r="E12" s="538"/>
    </row>
    <row r="13" spans="1:6" ht="15.75" thickBot="1" x14ac:dyDescent="0.3"/>
    <row r="14" spans="1:6" ht="52.5" customHeight="1" thickBot="1" x14ac:dyDescent="0.4">
      <c r="A14" s="539" t="s">
        <v>65</v>
      </c>
      <c r="B14" s="540"/>
      <c r="C14" s="540"/>
      <c r="D14" s="540"/>
      <c r="E14" s="541"/>
    </row>
    <row r="15" spans="1:6" x14ac:dyDescent="0.25">
      <c r="A15" s="1"/>
      <c r="B15" s="2"/>
      <c r="C15" s="23"/>
      <c r="D15" s="25"/>
      <c r="E15" s="23"/>
    </row>
    <row r="16" spans="1:6" ht="22.5" customHeight="1" x14ac:dyDescent="0.25">
      <c r="A16" s="525"/>
      <c r="B16" s="525"/>
      <c r="C16" s="525"/>
      <c r="D16" s="525"/>
      <c r="E16" s="525"/>
    </row>
    <row r="17" spans="1:5" ht="90" customHeight="1" x14ac:dyDescent="0.25">
      <c r="A17" s="17" t="s">
        <v>10</v>
      </c>
      <c r="B17" s="39" t="s">
        <v>11</v>
      </c>
      <c r="C17" s="24" t="s">
        <v>80</v>
      </c>
      <c r="D17" s="24" t="s">
        <v>82</v>
      </c>
      <c r="E17" s="50" t="s">
        <v>75</v>
      </c>
    </row>
    <row r="18" spans="1:5" ht="30" customHeight="1" thickBot="1" x14ac:dyDescent="0.3">
      <c r="A18" s="37"/>
      <c r="B18" s="37"/>
      <c r="C18" s="24" t="s">
        <v>4</v>
      </c>
      <c r="D18" s="24" t="s">
        <v>5</v>
      </c>
      <c r="E18" s="50" t="s">
        <v>6</v>
      </c>
    </row>
    <row r="19" spans="1:5" ht="60" customHeight="1" thickBot="1" x14ac:dyDescent="0.3">
      <c r="A19" s="45" t="s">
        <v>341</v>
      </c>
      <c r="B19" s="40" t="s">
        <v>9</v>
      </c>
      <c r="C19" s="3"/>
      <c r="D19" s="15"/>
      <c r="E19" s="3"/>
    </row>
    <row r="20" spans="1:5" ht="19.5" customHeight="1" thickBot="1" x14ac:dyDescent="0.3">
      <c r="A20" s="542" t="s">
        <v>47</v>
      </c>
      <c r="B20" s="543"/>
      <c r="C20" s="542"/>
      <c r="D20" s="543"/>
      <c r="E20" s="56"/>
    </row>
    <row r="21" spans="1:5" x14ac:dyDescent="0.25">
      <c r="A21" s="7"/>
      <c r="B21" s="5"/>
      <c r="C21" s="5"/>
      <c r="D21" s="16"/>
      <c r="E21" s="6">
        <f t="shared" ref="E21:E33" si="0">C21*D21</f>
        <v>0</v>
      </c>
    </row>
    <row r="22" spans="1:5" x14ac:dyDescent="0.25">
      <c r="A22" s="7"/>
      <c r="B22" s="5"/>
      <c r="C22" s="5"/>
      <c r="D22" s="16"/>
      <c r="E22" s="6"/>
    </row>
    <row r="23" spans="1:5" x14ac:dyDescent="0.25">
      <c r="A23" s="7"/>
      <c r="B23" s="5"/>
      <c r="C23" s="5"/>
      <c r="D23" s="16"/>
      <c r="E23" s="6">
        <f t="shared" si="0"/>
        <v>0</v>
      </c>
    </row>
    <row r="24" spans="1:5" x14ac:dyDescent="0.25">
      <c r="A24" s="7"/>
      <c r="B24" s="5"/>
      <c r="C24" s="5"/>
      <c r="D24" s="16"/>
      <c r="E24" s="6">
        <f t="shared" si="0"/>
        <v>0</v>
      </c>
    </row>
    <row r="25" spans="1:5" ht="15.75" thickBot="1" x14ac:dyDescent="0.3">
      <c r="A25" s="7"/>
      <c r="B25" s="5"/>
      <c r="C25" s="5"/>
      <c r="D25" s="16"/>
      <c r="E25" s="6">
        <f t="shared" si="0"/>
        <v>0</v>
      </c>
    </row>
    <row r="26" spans="1:5" ht="18" customHeight="1" thickBot="1" x14ac:dyDescent="0.3">
      <c r="A26" s="542" t="s">
        <v>48</v>
      </c>
      <c r="B26" s="543"/>
      <c r="C26" s="542"/>
      <c r="D26" s="543"/>
      <c r="E26" s="56"/>
    </row>
    <row r="27" spans="1:5" x14ac:dyDescent="0.25">
      <c r="A27" s="7"/>
      <c r="B27" s="5"/>
      <c r="C27" s="5"/>
      <c r="D27" s="16"/>
      <c r="E27" s="6">
        <f t="shared" si="0"/>
        <v>0</v>
      </c>
    </row>
    <row r="28" spans="1:5" x14ac:dyDescent="0.25">
      <c r="A28" s="7"/>
      <c r="B28" s="5"/>
      <c r="C28" s="5"/>
      <c r="D28" s="16"/>
      <c r="E28" s="6">
        <f t="shared" si="0"/>
        <v>0</v>
      </c>
    </row>
    <row r="29" spans="1:5" x14ac:dyDescent="0.25">
      <c r="A29" s="7"/>
      <c r="B29" s="5"/>
      <c r="C29" s="5"/>
      <c r="D29" s="16"/>
      <c r="E29" s="6">
        <f t="shared" si="0"/>
        <v>0</v>
      </c>
    </row>
    <row r="30" spans="1:5" ht="15.75" thickBot="1" x14ac:dyDescent="0.3">
      <c r="A30" s="7"/>
      <c r="B30" s="5"/>
      <c r="C30" s="5"/>
      <c r="D30" s="16"/>
      <c r="E30" s="6">
        <f t="shared" si="0"/>
        <v>0</v>
      </c>
    </row>
    <row r="31" spans="1:5" ht="18" customHeight="1" thickBot="1" x14ac:dyDescent="0.3">
      <c r="A31" s="542" t="s">
        <v>49</v>
      </c>
      <c r="B31" s="543"/>
      <c r="C31" s="542"/>
      <c r="D31" s="543"/>
      <c r="E31" s="56"/>
    </row>
    <row r="32" spans="1:5" x14ac:dyDescent="0.25">
      <c r="A32" s="7"/>
      <c r="B32" s="5"/>
      <c r="C32" s="5"/>
      <c r="D32" s="16"/>
      <c r="E32" s="6">
        <f t="shared" si="0"/>
        <v>0</v>
      </c>
    </row>
    <row r="33" spans="1:6" x14ac:dyDescent="0.25">
      <c r="A33" s="7"/>
      <c r="B33" s="5"/>
      <c r="C33" s="5"/>
      <c r="D33" s="16"/>
      <c r="E33" s="6">
        <f t="shared" si="0"/>
        <v>0</v>
      </c>
    </row>
    <row r="34" spans="1:6" ht="18.75" thickBot="1" x14ac:dyDescent="0.3">
      <c r="A34" s="15"/>
      <c r="B34" s="15"/>
      <c r="C34" s="53">
        <f>SUM(C20:C33)</f>
        <v>0</v>
      </c>
      <c r="D34" s="15"/>
      <c r="E34" s="43">
        <f>SUM(E20:E33)</f>
        <v>0</v>
      </c>
    </row>
    <row r="35" spans="1:6" ht="33" customHeight="1" thickBot="1" x14ac:dyDescent="0.3">
      <c r="A35" s="17" t="s">
        <v>0</v>
      </c>
      <c r="B35" s="18"/>
      <c r="C35" s="59">
        <f>C34</f>
        <v>0</v>
      </c>
      <c r="D35" s="27"/>
      <c r="E35" s="51">
        <f>E34</f>
        <v>0</v>
      </c>
    </row>
    <row r="36" spans="1:6" ht="30" customHeight="1" x14ac:dyDescent="0.25">
      <c r="A36" s="39"/>
      <c r="B36" s="37"/>
      <c r="C36" s="58" t="s">
        <v>4</v>
      </c>
      <c r="D36" s="24" t="s">
        <v>5</v>
      </c>
      <c r="E36" s="50" t="s">
        <v>6</v>
      </c>
    </row>
    <row r="37" spans="1:6" ht="120" x14ac:dyDescent="0.25">
      <c r="A37" s="8" t="s">
        <v>13</v>
      </c>
      <c r="B37" s="39" t="s">
        <v>139</v>
      </c>
      <c r="C37" s="24" t="s">
        <v>83</v>
      </c>
      <c r="D37" s="24" t="s">
        <v>12</v>
      </c>
      <c r="E37" s="50" t="s">
        <v>75</v>
      </c>
    </row>
    <row r="38" spans="1:6" ht="30" customHeight="1" x14ac:dyDescent="0.25">
      <c r="A38" s="21"/>
      <c r="B38" s="22"/>
      <c r="C38" s="24" t="s">
        <v>4</v>
      </c>
      <c r="D38" s="24" t="s">
        <v>5</v>
      </c>
      <c r="E38" s="50" t="s">
        <v>6</v>
      </c>
    </row>
    <row r="39" spans="1:6" ht="21" customHeight="1" x14ac:dyDescent="0.25">
      <c r="A39" s="9" t="s">
        <v>14</v>
      </c>
      <c r="B39" s="5"/>
      <c r="C39" s="38"/>
      <c r="D39" s="16"/>
      <c r="E39" s="6">
        <f>C39*D39</f>
        <v>0</v>
      </c>
    </row>
    <row r="40" spans="1:6" ht="33" customHeight="1" x14ac:dyDescent="0.25">
      <c r="A40" s="4" t="s">
        <v>69</v>
      </c>
      <c r="B40" s="5"/>
      <c r="C40" s="38"/>
      <c r="D40" s="16"/>
      <c r="E40" s="6">
        <f t="shared" ref="E40:E49" si="1">C40*D40</f>
        <v>0</v>
      </c>
    </row>
    <row r="41" spans="1:6" ht="29.25" x14ac:dyDescent="0.25">
      <c r="A41" s="4" t="s">
        <v>70</v>
      </c>
      <c r="B41" s="5"/>
      <c r="C41" s="38"/>
      <c r="D41" s="16"/>
      <c r="E41" s="6">
        <f t="shared" si="1"/>
        <v>0</v>
      </c>
    </row>
    <row r="42" spans="1:6" ht="33" customHeight="1" x14ac:dyDescent="0.25">
      <c r="A42" s="9" t="s">
        <v>15</v>
      </c>
      <c r="B42" s="5"/>
      <c r="C42" s="38"/>
      <c r="D42" s="16"/>
      <c r="E42" s="6">
        <f t="shared" si="1"/>
        <v>0</v>
      </c>
    </row>
    <row r="43" spans="1:6" ht="33" customHeight="1" x14ac:dyDescent="0.25">
      <c r="A43" s="9" t="s">
        <v>16</v>
      </c>
      <c r="B43" s="5"/>
      <c r="C43" s="38"/>
      <c r="D43" s="16"/>
      <c r="E43" s="6">
        <f t="shared" si="1"/>
        <v>0</v>
      </c>
      <c r="F43" s="42" t="str">
        <f>IF(E43&gt;0, "Ne s'agit-il pas d'un acte du RIHN ou de la liste complémentaire ? Si c'est le cas, il convient de l'indiquer à la ligne correspondante ci-dessous.","")</f>
        <v/>
      </c>
    </row>
    <row r="44" spans="1:6" ht="44.25" x14ac:dyDescent="0.25">
      <c r="A44" s="4" t="s">
        <v>56</v>
      </c>
      <c r="B44" s="5"/>
      <c r="C44" s="38"/>
      <c r="D44" s="16"/>
      <c r="E44" s="6">
        <f t="shared" si="1"/>
        <v>0</v>
      </c>
    </row>
    <row r="45" spans="1:6" ht="21" customHeight="1" x14ac:dyDescent="0.25">
      <c r="A45" s="9" t="s">
        <v>17</v>
      </c>
      <c r="B45" s="5"/>
      <c r="C45" s="38"/>
      <c r="D45" s="16"/>
      <c r="E45" s="6">
        <f t="shared" si="1"/>
        <v>0</v>
      </c>
    </row>
    <row r="46" spans="1:6" ht="21" customHeight="1" x14ac:dyDescent="0.25">
      <c r="A46" s="9" t="s">
        <v>18</v>
      </c>
      <c r="B46" s="5"/>
      <c r="C46" s="38"/>
      <c r="D46" s="16"/>
      <c r="E46" s="6">
        <f t="shared" si="1"/>
        <v>0</v>
      </c>
    </row>
    <row r="47" spans="1:6" ht="33" customHeight="1" x14ac:dyDescent="0.25">
      <c r="A47" s="4" t="s">
        <v>19</v>
      </c>
      <c r="B47" s="5"/>
      <c r="C47" s="38"/>
      <c r="D47" s="16"/>
      <c r="E47" s="6">
        <f t="shared" si="1"/>
        <v>0</v>
      </c>
    </row>
    <row r="48" spans="1:6" ht="33" customHeight="1" x14ac:dyDescent="0.25">
      <c r="A48" s="9" t="s">
        <v>20</v>
      </c>
      <c r="B48" s="5"/>
      <c r="C48" s="38"/>
      <c r="D48" s="16"/>
      <c r="E48" s="6">
        <f t="shared" si="1"/>
        <v>0</v>
      </c>
    </row>
    <row r="49" spans="1:5" ht="21" customHeight="1" x14ac:dyDescent="0.25">
      <c r="A49" s="9" t="s">
        <v>8</v>
      </c>
      <c r="B49" s="5"/>
      <c r="C49" s="38"/>
      <c r="D49" s="16"/>
      <c r="E49" s="6">
        <f t="shared" si="1"/>
        <v>0</v>
      </c>
    </row>
    <row r="50" spans="1:5" ht="30" customHeight="1" x14ac:dyDescent="0.25">
      <c r="A50" s="19" t="s">
        <v>1</v>
      </c>
      <c r="B50" s="19"/>
      <c r="C50" s="28"/>
      <c r="D50" s="29"/>
      <c r="E50" s="20">
        <f>SUM(E39:E49)</f>
        <v>0</v>
      </c>
    </row>
    <row r="51" spans="1:5" ht="117.75" customHeight="1" x14ac:dyDescent="0.25">
      <c r="A51" s="8" t="s">
        <v>21</v>
      </c>
      <c r="B51" s="39" t="s">
        <v>140</v>
      </c>
      <c r="C51" s="24" t="s">
        <v>84</v>
      </c>
      <c r="D51" s="24" t="s">
        <v>12</v>
      </c>
      <c r="E51" s="50" t="s">
        <v>75</v>
      </c>
    </row>
    <row r="52" spans="1:5" ht="30" customHeight="1" x14ac:dyDescent="0.25">
      <c r="A52" s="21"/>
      <c r="B52" s="22"/>
      <c r="C52" s="24" t="s">
        <v>4</v>
      </c>
      <c r="D52" s="24" t="s">
        <v>5</v>
      </c>
      <c r="E52" s="50" t="s">
        <v>6</v>
      </c>
    </row>
    <row r="53" spans="1:5" ht="21" customHeight="1" x14ac:dyDescent="0.25">
      <c r="A53" s="4" t="s">
        <v>22</v>
      </c>
      <c r="B53" s="5"/>
      <c r="C53" s="38"/>
      <c r="D53" s="16"/>
      <c r="E53" s="6">
        <f>C53*D53</f>
        <v>0</v>
      </c>
    </row>
    <row r="54" spans="1:5" ht="21" customHeight="1" x14ac:dyDescent="0.25">
      <c r="A54" s="4" t="s">
        <v>23</v>
      </c>
      <c r="B54" s="5"/>
      <c r="C54" s="38"/>
      <c r="D54" s="16"/>
      <c r="E54" s="6">
        <f t="shared" ref="E54:E67" si="2">C54*D54</f>
        <v>0</v>
      </c>
    </row>
    <row r="55" spans="1:5" ht="33" customHeight="1" x14ac:dyDescent="0.25">
      <c r="A55" s="9" t="s">
        <v>24</v>
      </c>
      <c r="B55" s="5"/>
      <c r="C55" s="38"/>
      <c r="D55" s="16"/>
      <c r="E55" s="6">
        <f t="shared" si="2"/>
        <v>0</v>
      </c>
    </row>
    <row r="56" spans="1:5" ht="29.25" x14ac:dyDescent="0.25">
      <c r="A56" s="9" t="s">
        <v>25</v>
      </c>
      <c r="B56" s="5"/>
      <c r="C56" s="38"/>
      <c r="D56" s="16"/>
      <c r="E56" s="6">
        <f t="shared" si="2"/>
        <v>0</v>
      </c>
    </row>
    <row r="57" spans="1:5" ht="29.25" x14ac:dyDescent="0.25">
      <c r="A57" s="9" t="s">
        <v>26</v>
      </c>
      <c r="B57" s="5"/>
      <c r="C57" s="38"/>
      <c r="D57" s="16"/>
      <c r="E57" s="6">
        <f t="shared" si="2"/>
        <v>0</v>
      </c>
    </row>
    <row r="58" spans="1:5" ht="21" customHeight="1" x14ac:dyDescent="0.25">
      <c r="A58" s="9" t="s">
        <v>27</v>
      </c>
      <c r="B58" s="5"/>
      <c r="C58" s="38"/>
      <c r="D58" s="16"/>
      <c r="E58" s="6">
        <f t="shared" si="2"/>
        <v>0</v>
      </c>
    </row>
    <row r="59" spans="1:5" ht="33" customHeight="1" x14ac:dyDescent="0.25">
      <c r="A59" s="9" t="s">
        <v>28</v>
      </c>
      <c r="B59" s="5"/>
      <c r="C59" s="38"/>
      <c r="D59" s="16"/>
      <c r="E59" s="6">
        <f t="shared" si="2"/>
        <v>0</v>
      </c>
    </row>
    <row r="60" spans="1:5" ht="21" customHeight="1" x14ac:dyDescent="0.25">
      <c r="A60" s="9" t="s">
        <v>29</v>
      </c>
      <c r="B60" s="5"/>
      <c r="C60" s="38"/>
      <c r="D60" s="16"/>
      <c r="E60" s="6">
        <f t="shared" si="2"/>
        <v>0</v>
      </c>
    </row>
    <row r="61" spans="1:5" ht="33" customHeight="1" x14ac:dyDescent="0.25">
      <c r="A61" s="10" t="s">
        <v>30</v>
      </c>
      <c r="B61" s="5"/>
      <c r="C61" s="38"/>
      <c r="D61" s="16"/>
      <c r="E61" s="6">
        <f t="shared" si="2"/>
        <v>0</v>
      </c>
    </row>
    <row r="62" spans="1:5" ht="33" customHeight="1" x14ac:dyDescent="0.25">
      <c r="A62" s="9" t="s">
        <v>76</v>
      </c>
      <c r="B62" s="5"/>
      <c r="C62" s="38"/>
      <c r="D62" s="16"/>
      <c r="E62" s="6">
        <f t="shared" si="2"/>
        <v>0</v>
      </c>
    </row>
    <row r="63" spans="1:5" ht="21" customHeight="1" x14ac:dyDescent="0.25">
      <c r="A63" s="9" t="s">
        <v>31</v>
      </c>
      <c r="B63" s="5"/>
      <c r="C63" s="38"/>
      <c r="D63" s="16"/>
      <c r="E63" s="6">
        <f t="shared" si="2"/>
        <v>0</v>
      </c>
    </row>
    <row r="64" spans="1:5" ht="21" customHeight="1" x14ac:dyDescent="0.25">
      <c r="A64" s="9" t="s">
        <v>32</v>
      </c>
      <c r="B64" s="5"/>
      <c r="C64" s="38"/>
      <c r="D64" s="16"/>
      <c r="E64" s="6">
        <f t="shared" si="2"/>
        <v>0</v>
      </c>
    </row>
    <row r="65" spans="1:15" ht="33" customHeight="1" x14ac:dyDescent="0.25">
      <c r="A65" s="9" t="s">
        <v>33</v>
      </c>
      <c r="B65" s="5"/>
      <c r="C65" s="38"/>
      <c r="D65" s="16"/>
      <c r="E65" s="6">
        <f t="shared" si="2"/>
        <v>0</v>
      </c>
    </row>
    <row r="66" spans="1:15" ht="21" customHeight="1" x14ac:dyDescent="0.25">
      <c r="A66" s="9" t="s">
        <v>34</v>
      </c>
      <c r="B66" s="5"/>
      <c r="C66" s="38"/>
      <c r="D66" s="16"/>
      <c r="E66" s="6">
        <f t="shared" si="2"/>
        <v>0</v>
      </c>
    </row>
    <row r="67" spans="1:15" ht="21" customHeight="1" x14ac:dyDescent="0.25">
      <c r="A67" s="9" t="s">
        <v>77</v>
      </c>
      <c r="B67" s="5"/>
      <c r="C67" s="38"/>
      <c r="D67" s="16"/>
      <c r="E67" s="6">
        <f t="shared" si="2"/>
        <v>0</v>
      </c>
    </row>
    <row r="68" spans="1:15" ht="30" customHeight="1" x14ac:dyDescent="0.25">
      <c r="A68" s="19" t="s">
        <v>2</v>
      </c>
      <c r="B68" s="19"/>
      <c r="C68" s="28"/>
      <c r="D68" s="29"/>
      <c r="E68" s="20">
        <f>SUM(E53:E67)</f>
        <v>0</v>
      </c>
    </row>
    <row r="69" spans="1:15" s="14" customFormat="1" ht="12.75" customHeight="1" thickBot="1" x14ac:dyDescent="0.3">
      <c r="A69" s="41"/>
      <c r="B69" s="31"/>
      <c r="C69" s="30"/>
      <c r="D69" s="30"/>
      <c r="E69" s="30"/>
      <c r="F69" s="11"/>
      <c r="G69" s="11"/>
      <c r="H69" s="11"/>
      <c r="I69" s="11"/>
      <c r="J69" s="11"/>
      <c r="K69" s="11"/>
      <c r="L69" s="11"/>
      <c r="M69" s="11"/>
      <c r="N69" s="11"/>
      <c r="O69" s="11"/>
    </row>
    <row r="70" spans="1:15" ht="45.75" customHeight="1" x14ac:dyDescent="0.25">
      <c r="A70" s="550" t="s">
        <v>148</v>
      </c>
      <c r="B70" s="551"/>
      <c r="C70" s="33"/>
      <c r="D70" s="30"/>
      <c r="E70" s="34"/>
    </row>
    <row r="71" spans="1:15" ht="30" customHeight="1" x14ac:dyDescent="0.25">
      <c r="A71" s="104" t="s">
        <v>79</v>
      </c>
      <c r="B71" s="105">
        <f>E68+E50+E35</f>
        <v>0</v>
      </c>
      <c r="C71" s="33"/>
      <c r="D71" s="30"/>
      <c r="E71" s="34"/>
    </row>
    <row r="72" spans="1:15" ht="12.75" customHeight="1" x14ac:dyDescent="0.25">
      <c r="A72" s="127" t="s">
        <v>134</v>
      </c>
      <c r="B72" s="128">
        <v>0.05</v>
      </c>
      <c r="C72" s="33"/>
      <c r="D72" s="30"/>
      <c r="E72" s="34"/>
    </row>
    <row r="73" spans="1:15" s="75" customFormat="1" ht="30" customHeight="1" x14ac:dyDescent="0.25">
      <c r="A73" s="104" t="s">
        <v>3</v>
      </c>
      <c r="B73" s="108">
        <f>IF(B72&gt;0.05,"Le taux de majoration pour frais de gestion est plafonné à 5%",E35*B72)</f>
        <v>0</v>
      </c>
      <c r="C73" s="73"/>
      <c r="D73" s="73"/>
      <c r="E73" s="73"/>
      <c r="F73" s="74"/>
      <c r="G73" s="74"/>
      <c r="H73" s="74"/>
      <c r="I73" s="74"/>
      <c r="J73" s="74"/>
      <c r="K73" s="74"/>
      <c r="L73" s="74"/>
      <c r="M73" s="74"/>
      <c r="N73" s="74"/>
      <c r="O73" s="74"/>
    </row>
    <row r="74" spans="1:15" ht="12.75" customHeight="1" x14ac:dyDescent="0.25">
      <c r="A74" s="106"/>
      <c r="B74" s="107"/>
      <c r="C74" s="33"/>
      <c r="D74" s="30"/>
      <c r="E74" s="34"/>
    </row>
    <row r="75" spans="1:15" s="76" customFormat="1" ht="30" customHeight="1" x14ac:dyDescent="0.25">
      <c r="A75" s="104" t="s">
        <v>131</v>
      </c>
      <c r="B75" s="108">
        <f>B71+B73</f>
        <v>0</v>
      </c>
      <c r="C75" s="73"/>
    </row>
    <row r="76" spans="1:15" ht="15.75" thickBot="1" x14ac:dyDescent="0.3">
      <c r="A76" s="109"/>
      <c r="B76" s="110"/>
      <c r="C76" s="13"/>
    </row>
    <row r="77" spans="1:15" x14ac:dyDescent="0.25">
      <c r="A77" s="54"/>
      <c r="B77" s="12"/>
      <c r="C77" s="13"/>
    </row>
    <row r="78" spans="1:15" s="11" customFormat="1" ht="30" customHeight="1" x14ac:dyDescent="0.25">
      <c r="A78" s="39" t="s">
        <v>80</v>
      </c>
      <c r="B78" s="28">
        <f>C35</f>
        <v>0</v>
      </c>
      <c r="C78" s="33"/>
    </row>
    <row r="79" spans="1:15" x14ac:dyDescent="0.25">
      <c r="A79" s="52"/>
    </row>
    <row r="80" spans="1:15" ht="30" customHeight="1" x14ac:dyDescent="0.25">
      <c r="A80" s="39" t="s">
        <v>81</v>
      </c>
      <c r="B80" s="19">
        <f>B78/12</f>
        <v>0</v>
      </c>
      <c r="C80" s="35"/>
      <c r="D80" s="36"/>
      <c r="E80" s="35"/>
    </row>
    <row r="83" spans="1:5" ht="30" x14ac:dyDescent="0.25">
      <c r="A83" s="77" t="s">
        <v>54</v>
      </c>
      <c r="B83" s="55" t="str">
        <f>IF(B75=0,"",E35/B75)</f>
        <v/>
      </c>
    </row>
    <row r="86" spans="1:5" ht="30" customHeight="1" x14ac:dyDescent="0.25">
      <c r="A86" s="39" t="s">
        <v>55</v>
      </c>
      <c r="B86" s="28" t="str">
        <f>IF(B75=0,"",B75/B6)</f>
        <v/>
      </c>
    </row>
    <row r="87" spans="1:5" ht="9" customHeight="1" x14ac:dyDescent="0.25"/>
    <row r="88" spans="1:5" ht="9" customHeight="1" x14ac:dyDescent="0.25"/>
    <row r="89" spans="1:5" ht="9" customHeight="1" x14ac:dyDescent="0.25"/>
    <row r="90" spans="1:5" ht="9" customHeight="1" x14ac:dyDescent="0.25"/>
    <row r="91" spans="1:5" ht="34.5" customHeight="1" thickBot="1" x14ac:dyDescent="0.3">
      <c r="A91" s="544" t="s">
        <v>126</v>
      </c>
      <c r="B91" s="545"/>
      <c r="C91" s="545"/>
      <c r="D91" s="545"/>
      <c r="E91" s="546"/>
    </row>
    <row r="92" spans="1:5" ht="41.25" customHeight="1" x14ac:dyDescent="0.25">
      <c r="A92" s="560" t="s">
        <v>127</v>
      </c>
      <c r="B92" s="566" t="s">
        <v>142</v>
      </c>
      <c r="C92" s="568" t="s">
        <v>128</v>
      </c>
      <c r="D92" s="556" t="s">
        <v>129</v>
      </c>
      <c r="E92" s="557"/>
    </row>
    <row r="93" spans="1:5" hidden="1" x14ac:dyDescent="0.25">
      <c r="A93" s="561"/>
      <c r="B93" s="567"/>
      <c r="C93" s="569"/>
      <c r="D93" s="558"/>
      <c r="E93" s="559"/>
    </row>
    <row r="94" spans="1:5" ht="4.5" customHeight="1" x14ac:dyDescent="0.25">
      <c r="A94" s="561"/>
      <c r="B94" s="567"/>
      <c r="C94" s="567"/>
      <c r="D94" s="552" t="s">
        <v>124</v>
      </c>
      <c r="E94" s="554" t="s">
        <v>125</v>
      </c>
    </row>
    <row r="95" spans="1:5" ht="15.75" thickBot="1" x14ac:dyDescent="0.3">
      <c r="A95" s="562"/>
      <c r="B95" s="567"/>
      <c r="C95" s="570"/>
      <c r="D95" s="553"/>
      <c r="E95" s="555"/>
    </row>
    <row r="96" spans="1:5" ht="15" customHeight="1" x14ac:dyDescent="0.25">
      <c r="A96" s="547"/>
      <c r="B96" s="563"/>
      <c r="C96" s="124" t="s">
        <v>66</v>
      </c>
      <c r="D96" s="62"/>
      <c r="E96" s="62"/>
    </row>
    <row r="97" spans="1:5" ht="15" customHeight="1" x14ac:dyDescent="0.25">
      <c r="A97" s="548"/>
      <c r="B97" s="564"/>
      <c r="C97" s="125" t="s">
        <v>67</v>
      </c>
      <c r="D97" s="57"/>
      <c r="E97" s="57"/>
    </row>
    <row r="98" spans="1:5" ht="15" customHeight="1" x14ac:dyDescent="0.25">
      <c r="A98" s="548"/>
      <c r="B98" s="564"/>
      <c r="C98" s="125" t="s">
        <v>78</v>
      </c>
      <c r="D98" s="57"/>
      <c r="E98" s="57"/>
    </row>
    <row r="99" spans="1:5" ht="15" customHeight="1" thickBot="1" x14ac:dyDescent="0.3">
      <c r="A99" s="549"/>
      <c r="B99" s="565"/>
      <c r="C99" s="126" t="s">
        <v>68</v>
      </c>
      <c r="D99" s="63"/>
      <c r="E99" s="63"/>
    </row>
    <row r="100" spans="1:5" ht="15" customHeight="1" x14ac:dyDescent="0.25">
      <c r="A100" s="547"/>
      <c r="B100" s="563"/>
      <c r="C100" s="124" t="s">
        <v>66</v>
      </c>
      <c r="D100" s="62"/>
      <c r="E100" s="62"/>
    </row>
    <row r="101" spans="1:5" ht="15" customHeight="1" x14ac:dyDescent="0.25">
      <c r="A101" s="548"/>
      <c r="B101" s="564"/>
      <c r="C101" s="125" t="s">
        <v>67</v>
      </c>
      <c r="D101" s="57"/>
      <c r="E101" s="57"/>
    </row>
    <row r="102" spans="1:5" ht="15" customHeight="1" x14ac:dyDescent="0.25">
      <c r="A102" s="548"/>
      <c r="B102" s="564"/>
      <c r="C102" s="125" t="s">
        <v>78</v>
      </c>
      <c r="D102" s="57"/>
      <c r="E102" s="57"/>
    </row>
    <row r="103" spans="1:5" ht="15" customHeight="1" thickBot="1" x14ac:dyDescent="0.3">
      <c r="A103" s="549"/>
      <c r="B103" s="565"/>
      <c r="C103" s="126" t="s">
        <v>68</v>
      </c>
      <c r="D103" s="63"/>
      <c r="E103" s="63"/>
    </row>
    <row r="104" spans="1:5" ht="15" customHeight="1" x14ac:dyDescent="0.25">
      <c r="A104" s="547"/>
      <c r="B104" s="563"/>
      <c r="C104" s="124" t="s">
        <v>66</v>
      </c>
      <c r="D104" s="62"/>
      <c r="E104" s="62"/>
    </row>
    <row r="105" spans="1:5" ht="15" customHeight="1" x14ac:dyDescent="0.25">
      <c r="A105" s="548"/>
      <c r="B105" s="564"/>
      <c r="C105" s="125" t="s">
        <v>67</v>
      </c>
      <c r="D105" s="57"/>
      <c r="E105" s="57"/>
    </row>
    <row r="106" spans="1:5" ht="15" customHeight="1" x14ac:dyDescent="0.25">
      <c r="A106" s="548"/>
      <c r="B106" s="564"/>
      <c r="C106" s="125" t="s">
        <v>78</v>
      </c>
      <c r="D106" s="57"/>
      <c r="E106" s="57"/>
    </row>
    <row r="107" spans="1:5" ht="15" customHeight="1" thickBot="1" x14ac:dyDescent="0.3">
      <c r="A107" s="549"/>
      <c r="B107" s="565"/>
      <c r="C107" s="126" t="s">
        <v>68</v>
      </c>
      <c r="D107" s="63"/>
      <c r="E107" s="63"/>
    </row>
    <row r="108" spans="1:5" ht="27.75" customHeight="1" x14ac:dyDescent="0.25">
      <c r="A108" s="111"/>
      <c r="B108" s="42"/>
      <c r="C108" s="83" t="s">
        <v>132</v>
      </c>
      <c r="D108" s="84">
        <f>SUM(D96:D107)</f>
        <v>0</v>
      </c>
      <c r="E108" s="112"/>
    </row>
    <row r="109" spans="1:5" ht="30" x14ac:dyDescent="0.25">
      <c r="A109" s="113"/>
      <c r="B109" s="91"/>
      <c r="C109" s="83" t="s">
        <v>135</v>
      </c>
      <c r="D109" s="114"/>
      <c r="E109" s="84">
        <f>SUM(E96:E107)</f>
        <v>0</v>
      </c>
    </row>
    <row r="110" spans="1:5" ht="15.75" thickBot="1" x14ac:dyDescent="0.3">
      <c r="A110" s="42"/>
      <c r="B110" s="42"/>
      <c r="C110" s="115"/>
      <c r="D110" s="116"/>
      <c r="E110" s="117"/>
    </row>
    <row r="111" spans="1:5" x14ac:dyDescent="0.25">
      <c r="A111" s="123"/>
      <c r="B111" s="118" t="s">
        <v>130</v>
      </c>
      <c r="C111" s="115"/>
      <c r="D111" s="116"/>
      <c r="E111" s="117"/>
    </row>
    <row r="112" spans="1:5" x14ac:dyDescent="0.25">
      <c r="A112" s="119" t="s">
        <v>131</v>
      </c>
      <c r="B112" s="120">
        <f>B75</f>
        <v>0</v>
      </c>
      <c r="C112" s="26"/>
      <c r="D112" s="13"/>
    </row>
    <row r="113" spans="1:5" x14ac:dyDescent="0.25">
      <c r="A113" s="119" t="s">
        <v>132</v>
      </c>
      <c r="B113" s="120">
        <f>D108</f>
        <v>0</v>
      </c>
      <c r="C113" s="26"/>
      <c r="D113" s="13"/>
    </row>
    <row r="114" spans="1:5" ht="26.25" customHeight="1" thickBot="1" x14ac:dyDescent="0.3">
      <c r="A114" s="121" t="s">
        <v>133</v>
      </c>
      <c r="B114" s="122">
        <f>B112+B113</f>
        <v>0</v>
      </c>
    </row>
    <row r="125" spans="1:5" s="42" customFormat="1" x14ac:dyDescent="0.25">
      <c r="C125" s="48"/>
      <c r="D125" s="49"/>
      <c r="E125" s="48"/>
    </row>
    <row r="126" spans="1:5" s="42" customFormat="1" x14ac:dyDescent="0.25">
      <c r="C126" s="48"/>
      <c r="D126" s="49"/>
      <c r="E126" s="48"/>
    </row>
    <row r="127" spans="1:5" s="42" customFormat="1" x14ac:dyDescent="0.25">
      <c r="C127" s="48"/>
      <c r="D127" s="49"/>
      <c r="E127" s="48"/>
    </row>
    <row r="128" spans="1:5" s="42" customFormat="1" x14ac:dyDescent="0.25">
      <c r="C128" s="48"/>
      <c r="D128" s="49"/>
      <c r="E128" s="48"/>
    </row>
    <row r="129" spans="3:5" s="42" customFormat="1" x14ac:dyDescent="0.25">
      <c r="C129" s="48"/>
      <c r="D129" s="49"/>
      <c r="E129" s="48"/>
    </row>
    <row r="130" spans="3:5" s="42" customFormat="1" x14ac:dyDescent="0.25">
      <c r="C130" s="48"/>
      <c r="D130" s="49"/>
      <c r="E130" s="48"/>
    </row>
    <row r="131" spans="3:5" s="42" customFormat="1" x14ac:dyDescent="0.25">
      <c r="C131" s="48"/>
      <c r="D131" s="49"/>
      <c r="E131" s="48"/>
    </row>
    <row r="132" spans="3:5" s="42" customFormat="1" x14ac:dyDescent="0.25">
      <c r="C132" s="48"/>
      <c r="D132" s="49"/>
      <c r="E132" s="48"/>
    </row>
    <row r="133" spans="3:5" s="42" customFormat="1" x14ac:dyDescent="0.25">
      <c r="C133" s="48"/>
      <c r="D133" s="49"/>
      <c r="E133" s="48"/>
    </row>
    <row r="134" spans="3:5" s="42" customFormat="1" x14ac:dyDescent="0.25">
      <c r="C134" s="48"/>
      <c r="D134" s="49"/>
      <c r="E134" s="48"/>
    </row>
    <row r="135" spans="3:5" s="42" customFormat="1" x14ac:dyDescent="0.25">
      <c r="C135" s="48"/>
      <c r="D135" s="49"/>
      <c r="E135" s="48"/>
    </row>
    <row r="136" spans="3:5" s="42" customFormat="1" x14ac:dyDescent="0.25">
      <c r="C136" s="48"/>
      <c r="D136" s="49"/>
      <c r="E136" s="48"/>
    </row>
    <row r="137" spans="3:5" s="42" customFormat="1" x14ac:dyDescent="0.25">
      <c r="C137" s="48"/>
      <c r="D137" s="49"/>
      <c r="E137" s="48"/>
    </row>
    <row r="138" spans="3:5" s="42" customFormat="1" x14ac:dyDescent="0.25">
      <c r="C138" s="48"/>
      <c r="D138" s="49"/>
      <c r="E138" s="48"/>
    </row>
    <row r="139" spans="3:5" s="42" customFormat="1" x14ac:dyDescent="0.25">
      <c r="C139" s="48"/>
      <c r="D139" s="49"/>
      <c r="E139" s="48"/>
    </row>
    <row r="140" spans="3:5" s="42" customFormat="1" x14ac:dyDescent="0.25">
      <c r="C140" s="48"/>
      <c r="D140" s="49"/>
      <c r="E140" s="48"/>
    </row>
    <row r="141" spans="3:5" s="42" customFormat="1" x14ac:dyDescent="0.25">
      <c r="C141" s="48"/>
      <c r="D141" s="49"/>
      <c r="E141" s="48"/>
    </row>
    <row r="142" spans="3:5" s="42" customFormat="1" x14ac:dyDescent="0.25">
      <c r="C142" s="48"/>
      <c r="D142" s="49"/>
      <c r="E142" s="48"/>
    </row>
    <row r="143" spans="3:5" s="42" customFormat="1" x14ac:dyDescent="0.25">
      <c r="C143" s="48"/>
      <c r="D143" s="49"/>
      <c r="E143" s="48"/>
    </row>
    <row r="144" spans="3:5" s="42" customFormat="1" x14ac:dyDescent="0.25">
      <c r="C144" s="48"/>
      <c r="D144" s="49"/>
      <c r="E144" s="48"/>
    </row>
    <row r="145" spans="3:5" s="42" customFormat="1" x14ac:dyDescent="0.25">
      <c r="C145" s="48"/>
      <c r="D145" s="49"/>
      <c r="E145" s="48"/>
    </row>
    <row r="146" spans="3:5" s="42" customFormat="1" x14ac:dyDescent="0.25">
      <c r="C146" s="48"/>
      <c r="D146" s="49"/>
      <c r="E146" s="48"/>
    </row>
    <row r="147" spans="3:5" s="42" customFormat="1" x14ac:dyDescent="0.25">
      <c r="C147" s="48"/>
      <c r="D147" s="49"/>
      <c r="E147" s="48"/>
    </row>
    <row r="148" spans="3:5" s="42" customFormat="1" x14ac:dyDescent="0.25">
      <c r="C148" s="48"/>
      <c r="D148" s="49"/>
      <c r="E148" s="48"/>
    </row>
    <row r="149" spans="3:5" s="42" customFormat="1" x14ac:dyDescent="0.25">
      <c r="C149" s="48"/>
      <c r="D149" s="49"/>
      <c r="E149" s="48"/>
    </row>
    <row r="150" spans="3:5" s="42" customFormat="1" x14ac:dyDescent="0.25">
      <c r="C150" s="48"/>
      <c r="D150" s="49"/>
      <c r="E150" s="48"/>
    </row>
    <row r="151" spans="3:5" s="42" customFormat="1" x14ac:dyDescent="0.25">
      <c r="C151" s="48"/>
      <c r="D151" s="49"/>
      <c r="E151" s="48"/>
    </row>
    <row r="152" spans="3:5" s="42" customFormat="1" x14ac:dyDescent="0.25">
      <c r="C152" s="48"/>
      <c r="D152" s="49"/>
      <c r="E152" s="48"/>
    </row>
    <row r="153" spans="3:5" s="42" customFormat="1" x14ac:dyDescent="0.25">
      <c r="C153" s="48"/>
      <c r="D153" s="49"/>
      <c r="E153" s="48"/>
    </row>
    <row r="154" spans="3:5" s="42" customFormat="1" x14ac:dyDescent="0.25">
      <c r="C154" s="48"/>
      <c r="D154" s="49"/>
      <c r="E154" s="48"/>
    </row>
    <row r="155" spans="3:5" s="42" customFormat="1" x14ac:dyDescent="0.25">
      <c r="C155" s="48"/>
      <c r="D155" s="49"/>
      <c r="E155" s="48"/>
    </row>
    <row r="156" spans="3:5" s="42" customFormat="1" x14ac:dyDescent="0.25">
      <c r="C156" s="48"/>
      <c r="D156" s="49"/>
      <c r="E156" s="48"/>
    </row>
    <row r="157" spans="3:5" s="42" customFormat="1" x14ac:dyDescent="0.25">
      <c r="C157" s="48"/>
      <c r="D157" s="49"/>
      <c r="E157" s="48"/>
    </row>
    <row r="158" spans="3:5" s="42" customFormat="1" x14ac:dyDescent="0.25">
      <c r="C158" s="48"/>
      <c r="D158" s="49"/>
      <c r="E158" s="48"/>
    </row>
    <row r="159" spans="3:5" s="42" customFormat="1" x14ac:dyDescent="0.25">
      <c r="C159" s="48"/>
      <c r="D159" s="49"/>
      <c r="E159" s="48"/>
    </row>
    <row r="160" spans="3:5" s="42" customFormat="1" x14ac:dyDescent="0.25">
      <c r="C160" s="48"/>
      <c r="D160" s="49"/>
      <c r="E160" s="48"/>
    </row>
    <row r="161" spans="3:5" s="42" customFormat="1" x14ac:dyDescent="0.25">
      <c r="C161" s="48"/>
      <c r="D161" s="49"/>
      <c r="E161" s="48"/>
    </row>
    <row r="162" spans="3:5" s="42" customFormat="1" x14ac:dyDescent="0.25">
      <c r="C162" s="48"/>
      <c r="D162" s="49"/>
      <c r="E162" s="48"/>
    </row>
    <row r="163" spans="3:5" s="42" customFormat="1" x14ac:dyDescent="0.25">
      <c r="C163" s="48"/>
      <c r="D163" s="49"/>
      <c r="E163" s="48"/>
    </row>
    <row r="164" spans="3:5" s="42" customFormat="1" x14ac:dyDescent="0.25">
      <c r="C164" s="48"/>
      <c r="D164" s="49"/>
      <c r="E164" s="48"/>
    </row>
    <row r="165" spans="3:5" s="42" customFormat="1" x14ac:dyDescent="0.25">
      <c r="C165" s="48"/>
      <c r="D165" s="49"/>
      <c r="E165" s="48"/>
    </row>
    <row r="166" spans="3:5" s="42" customFormat="1" x14ac:dyDescent="0.25">
      <c r="C166" s="48"/>
      <c r="D166" s="49"/>
      <c r="E166" s="48"/>
    </row>
    <row r="167" spans="3:5" s="42" customFormat="1" x14ac:dyDescent="0.25">
      <c r="C167" s="48"/>
      <c r="D167" s="49"/>
      <c r="E167" s="48"/>
    </row>
    <row r="168" spans="3:5" s="42" customFormat="1" x14ac:dyDescent="0.25">
      <c r="C168" s="48"/>
      <c r="D168" s="49"/>
      <c r="E168" s="48"/>
    </row>
    <row r="169" spans="3:5" s="42" customFormat="1" x14ac:dyDescent="0.25">
      <c r="C169" s="48"/>
      <c r="D169" s="49"/>
      <c r="E169" s="48"/>
    </row>
    <row r="170" spans="3:5" s="42" customFormat="1" x14ac:dyDescent="0.25">
      <c r="C170" s="48"/>
      <c r="D170" s="49"/>
      <c r="E170" s="48"/>
    </row>
    <row r="171" spans="3:5" s="42" customFormat="1" x14ac:dyDescent="0.25">
      <c r="C171" s="48"/>
      <c r="D171" s="49"/>
      <c r="E171" s="48"/>
    </row>
    <row r="172" spans="3:5" s="42" customFormat="1" x14ac:dyDescent="0.25">
      <c r="C172" s="48"/>
      <c r="D172" s="49"/>
      <c r="E172" s="48"/>
    </row>
    <row r="173" spans="3:5" s="42" customFormat="1" x14ac:dyDescent="0.25">
      <c r="C173" s="48"/>
      <c r="D173" s="49"/>
      <c r="E173" s="48"/>
    </row>
    <row r="174" spans="3:5" s="42" customFormat="1" x14ac:dyDescent="0.25">
      <c r="C174" s="48"/>
      <c r="D174" s="49"/>
      <c r="E174" s="48"/>
    </row>
    <row r="175" spans="3:5" s="42" customFormat="1" x14ac:dyDescent="0.25">
      <c r="C175" s="48"/>
      <c r="D175" s="49"/>
      <c r="E175" s="48"/>
    </row>
    <row r="176" spans="3:5" s="42" customFormat="1" x14ac:dyDescent="0.25">
      <c r="C176" s="48"/>
      <c r="D176" s="49"/>
      <c r="E176" s="48"/>
    </row>
    <row r="177" spans="3:5" s="42" customFormat="1" x14ac:dyDescent="0.25">
      <c r="C177" s="48"/>
      <c r="D177" s="49"/>
      <c r="E177" s="48"/>
    </row>
    <row r="178" spans="3:5" s="42" customFormat="1" x14ac:dyDescent="0.25">
      <c r="C178" s="48"/>
      <c r="D178" s="49"/>
      <c r="E178" s="48"/>
    </row>
    <row r="179" spans="3:5" s="42" customFormat="1" x14ac:dyDescent="0.25">
      <c r="C179" s="48"/>
      <c r="D179" s="49"/>
      <c r="E179" s="48"/>
    </row>
    <row r="180" spans="3:5" s="42" customFormat="1" x14ac:dyDescent="0.25">
      <c r="C180" s="48"/>
      <c r="D180" s="49"/>
      <c r="E180" s="48"/>
    </row>
    <row r="181" spans="3:5" s="42" customFormat="1" x14ac:dyDescent="0.25">
      <c r="C181" s="48"/>
      <c r="D181" s="49"/>
      <c r="E181" s="48"/>
    </row>
    <row r="182" spans="3:5" s="42" customFormat="1" x14ac:dyDescent="0.25">
      <c r="C182" s="48"/>
      <c r="D182" s="49"/>
      <c r="E182" s="48"/>
    </row>
    <row r="183" spans="3:5" s="42" customFormat="1" x14ac:dyDescent="0.25">
      <c r="C183" s="48"/>
      <c r="D183" s="49"/>
      <c r="E183" s="48"/>
    </row>
    <row r="184" spans="3:5" s="42" customFormat="1" x14ac:dyDescent="0.25">
      <c r="C184" s="48"/>
      <c r="D184" s="49"/>
      <c r="E184" s="48"/>
    </row>
    <row r="185" spans="3:5" s="42" customFormat="1" x14ac:dyDescent="0.25">
      <c r="C185" s="48"/>
      <c r="D185" s="49"/>
      <c r="E185" s="48"/>
    </row>
    <row r="186" spans="3:5" s="42" customFormat="1" x14ac:dyDescent="0.25">
      <c r="C186" s="48"/>
      <c r="D186" s="49"/>
      <c r="E186" s="48"/>
    </row>
    <row r="187" spans="3:5" s="42" customFormat="1" x14ac:dyDescent="0.25">
      <c r="C187" s="48"/>
      <c r="D187" s="49"/>
      <c r="E187" s="48"/>
    </row>
    <row r="188" spans="3:5" s="42" customFormat="1" x14ac:dyDescent="0.25">
      <c r="C188" s="48"/>
      <c r="D188" s="49"/>
      <c r="E188" s="48"/>
    </row>
    <row r="189" spans="3:5" s="42" customFormat="1" x14ac:dyDescent="0.25">
      <c r="C189" s="48"/>
      <c r="D189" s="49"/>
      <c r="E189" s="48"/>
    </row>
    <row r="190" spans="3:5" s="42" customFormat="1" x14ac:dyDescent="0.25">
      <c r="C190" s="48"/>
      <c r="D190" s="49"/>
      <c r="E190" s="48"/>
    </row>
    <row r="191" spans="3:5" s="42" customFormat="1" x14ac:dyDescent="0.25">
      <c r="C191" s="48"/>
      <c r="D191" s="49"/>
      <c r="E191" s="48"/>
    </row>
    <row r="192" spans="3:5" s="42" customFormat="1" x14ac:dyDescent="0.25">
      <c r="C192" s="48"/>
      <c r="D192" s="49"/>
      <c r="E192" s="48"/>
    </row>
    <row r="193" spans="3:5" s="42" customFormat="1" x14ac:dyDescent="0.25">
      <c r="C193" s="48"/>
      <c r="D193" s="49"/>
      <c r="E193" s="48"/>
    </row>
    <row r="194" spans="3:5" s="42" customFormat="1" x14ac:dyDescent="0.25">
      <c r="C194" s="48"/>
      <c r="D194" s="49"/>
      <c r="E194" s="48"/>
    </row>
    <row r="195" spans="3:5" s="42" customFormat="1" x14ac:dyDescent="0.25">
      <c r="C195" s="48"/>
      <c r="D195" s="49"/>
      <c r="E195" s="48"/>
    </row>
    <row r="196" spans="3:5" s="42" customFormat="1" x14ac:dyDescent="0.25">
      <c r="C196" s="48"/>
      <c r="D196" s="49"/>
      <c r="E196" s="48"/>
    </row>
    <row r="197" spans="3:5" s="42" customFormat="1" x14ac:dyDescent="0.25">
      <c r="C197" s="48"/>
      <c r="D197" s="49"/>
      <c r="E197" s="48"/>
    </row>
    <row r="198" spans="3:5" s="42" customFormat="1" x14ac:dyDescent="0.25">
      <c r="C198" s="48"/>
      <c r="D198" s="49"/>
      <c r="E198" s="48"/>
    </row>
    <row r="199" spans="3:5" s="42" customFormat="1" x14ac:dyDescent="0.25">
      <c r="C199" s="48"/>
      <c r="D199" s="49"/>
      <c r="E199" s="48"/>
    </row>
    <row r="200" spans="3:5" s="42" customFormat="1" x14ac:dyDescent="0.25">
      <c r="C200" s="48"/>
      <c r="D200" s="49"/>
      <c r="E200" s="48"/>
    </row>
    <row r="201" spans="3:5" s="42" customFormat="1" x14ac:dyDescent="0.25">
      <c r="C201" s="48"/>
      <c r="D201" s="49"/>
      <c r="E201" s="48"/>
    </row>
    <row r="202" spans="3:5" s="42" customFormat="1" x14ac:dyDescent="0.25">
      <c r="C202" s="48"/>
      <c r="D202" s="49"/>
      <c r="E202" s="48"/>
    </row>
    <row r="203" spans="3:5" s="42" customFormat="1" x14ac:dyDescent="0.25">
      <c r="C203" s="48"/>
      <c r="D203" s="49"/>
      <c r="E203" s="48"/>
    </row>
    <row r="204" spans="3:5" s="42" customFormat="1" x14ac:dyDescent="0.25">
      <c r="C204" s="48"/>
      <c r="D204" s="49"/>
      <c r="E204" s="48"/>
    </row>
    <row r="205" spans="3:5" s="42" customFormat="1" x14ac:dyDescent="0.25">
      <c r="C205" s="48"/>
      <c r="D205" s="49"/>
      <c r="E205" s="48"/>
    </row>
    <row r="206" spans="3:5" s="42" customFormat="1" x14ac:dyDescent="0.25">
      <c r="C206" s="48"/>
      <c r="D206" s="49"/>
      <c r="E206" s="48"/>
    </row>
    <row r="207" spans="3:5" s="42" customFormat="1" x14ac:dyDescent="0.25">
      <c r="C207" s="48"/>
      <c r="D207" s="49"/>
      <c r="E207" s="48"/>
    </row>
    <row r="208" spans="3:5" s="42" customFormat="1" x14ac:dyDescent="0.25">
      <c r="C208" s="48"/>
      <c r="D208" s="49"/>
      <c r="E208" s="48"/>
    </row>
    <row r="209" spans="3:5" s="42" customFormat="1" x14ac:dyDescent="0.25">
      <c r="C209" s="48"/>
      <c r="D209" s="49"/>
      <c r="E209" s="48"/>
    </row>
    <row r="210" spans="3:5" s="42" customFormat="1" x14ac:dyDescent="0.25">
      <c r="C210" s="48"/>
      <c r="D210" s="49"/>
      <c r="E210" s="48"/>
    </row>
    <row r="211" spans="3:5" s="42" customFormat="1" x14ac:dyDescent="0.25">
      <c r="C211" s="48"/>
      <c r="D211" s="49"/>
      <c r="E211" s="48"/>
    </row>
    <row r="212" spans="3:5" s="42" customFormat="1" x14ac:dyDescent="0.25">
      <c r="C212" s="48"/>
      <c r="D212" s="49"/>
      <c r="E212" s="48"/>
    </row>
    <row r="213" spans="3:5" s="42" customFormat="1" x14ac:dyDescent="0.25">
      <c r="C213" s="48"/>
      <c r="D213" s="49"/>
      <c r="E213" s="48"/>
    </row>
    <row r="214" spans="3:5" s="42" customFormat="1" x14ac:dyDescent="0.25">
      <c r="C214" s="48"/>
      <c r="D214" s="49"/>
      <c r="E214" s="48"/>
    </row>
    <row r="215" spans="3:5" s="42" customFormat="1" x14ac:dyDescent="0.25">
      <c r="C215" s="48"/>
      <c r="D215" s="49"/>
      <c r="E215" s="48"/>
    </row>
    <row r="216" spans="3:5" s="42" customFormat="1" x14ac:dyDescent="0.25">
      <c r="C216" s="48"/>
      <c r="D216" s="49"/>
      <c r="E216" s="48"/>
    </row>
    <row r="217" spans="3:5" s="42" customFormat="1" x14ac:dyDescent="0.25">
      <c r="C217" s="48"/>
      <c r="D217" s="49"/>
      <c r="E217" s="48"/>
    </row>
    <row r="218" spans="3:5" s="42" customFormat="1" x14ac:dyDescent="0.25">
      <c r="C218" s="48"/>
      <c r="D218" s="49"/>
      <c r="E218" s="48"/>
    </row>
    <row r="219" spans="3:5" s="42" customFormat="1" x14ac:dyDescent="0.25">
      <c r="C219" s="48"/>
      <c r="D219" s="49"/>
      <c r="E219" s="48"/>
    </row>
    <row r="220" spans="3:5" s="42" customFormat="1" x14ac:dyDescent="0.25">
      <c r="C220" s="48"/>
      <c r="D220" s="49"/>
      <c r="E220" s="48"/>
    </row>
    <row r="221" spans="3:5" s="42" customFormat="1" x14ac:dyDescent="0.25">
      <c r="C221" s="48"/>
      <c r="D221" s="49"/>
      <c r="E221" s="48"/>
    </row>
    <row r="222" spans="3:5" s="42" customFormat="1" x14ac:dyDescent="0.25">
      <c r="C222" s="48"/>
      <c r="D222" s="49"/>
      <c r="E222" s="48"/>
    </row>
    <row r="223" spans="3:5" s="42" customFormat="1" x14ac:dyDescent="0.25">
      <c r="C223" s="48"/>
      <c r="D223" s="49"/>
      <c r="E223" s="48"/>
    </row>
    <row r="224" spans="3:5" s="42" customFormat="1" x14ac:dyDescent="0.25">
      <c r="C224" s="48"/>
      <c r="D224" s="49"/>
      <c r="E224" s="48"/>
    </row>
    <row r="225" spans="3:5" s="42" customFormat="1" x14ac:dyDescent="0.25">
      <c r="C225" s="48"/>
      <c r="D225" s="49"/>
      <c r="E225" s="48"/>
    </row>
    <row r="226" spans="3:5" s="42" customFormat="1" x14ac:dyDescent="0.25">
      <c r="C226" s="48"/>
      <c r="D226" s="49"/>
      <c r="E226" s="48"/>
    </row>
    <row r="227" spans="3:5" s="42" customFormat="1" x14ac:dyDescent="0.25">
      <c r="C227" s="48"/>
      <c r="D227" s="49"/>
      <c r="E227" s="48"/>
    </row>
    <row r="228" spans="3:5" s="42" customFormat="1" x14ac:dyDescent="0.25">
      <c r="C228" s="48"/>
      <c r="D228" s="49"/>
      <c r="E228" s="48"/>
    </row>
    <row r="229" spans="3:5" s="42" customFormat="1" x14ac:dyDescent="0.25">
      <c r="C229" s="48"/>
      <c r="D229" s="49"/>
      <c r="E229" s="48"/>
    </row>
    <row r="230" spans="3:5" s="42" customFormat="1" x14ac:dyDescent="0.25">
      <c r="C230" s="48"/>
      <c r="D230" s="49"/>
      <c r="E230" s="48"/>
    </row>
    <row r="231" spans="3:5" s="42" customFormat="1" x14ac:dyDescent="0.25">
      <c r="C231" s="48"/>
      <c r="D231" s="49"/>
      <c r="E231" s="48"/>
    </row>
    <row r="232" spans="3:5" s="42" customFormat="1" x14ac:dyDescent="0.25">
      <c r="C232" s="48"/>
      <c r="D232" s="49"/>
      <c r="E232" s="48"/>
    </row>
    <row r="233" spans="3:5" s="42" customFormat="1" x14ac:dyDescent="0.25">
      <c r="C233" s="48"/>
      <c r="D233" s="49"/>
      <c r="E233" s="48"/>
    </row>
    <row r="234" spans="3:5" s="42" customFormat="1" x14ac:dyDescent="0.25">
      <c r="C234" s="48"/>
      <c r="D234" s="49"/>
      <c r="E234" s="48"/>
    </row>
    <row r="235" spans="3:5" s="42" customFormat="1" x14ac:dyDescent="0.25">
      <c r="C235" s="48"/>
      <c r="D235" s="49"/>
      <c r="E235" s="48"/>
    </row>
    <row r="236" spans="3:5" s="42" customFormat="1" x14ac:dyDescent="0.25">
      <c r="C236" s="48"/>
      <c r="D236" s="49"/>
      <c r="E236" s="48"/>
    </row>
    <row r="237" spans="3:5" s="42" customFormat="1" x14ac:dyDescent="0.25">
      <c r="C237" s="48"/>
      <c r="D237" s="49"/>
      <c r="E237" s="48"/>
    </row>
    <row r="238" spans="3:5" s="42" customFormat="1" x14ac:dyDescent="0.25">
      <c r="C238" s="48"/>
      <c r="D238" s="49"/>
      <c r="E238" s="48"/>
    </row>
    <row r="239" spans="3:5" s="42" customFormat="1" x14ac:dyDescent="0.25">
      <c r="C239" s="48"/>
      <c r="D239" s="49"/>
      <c r="E239" s="48"/>
    </row>
    <row r="240" spans="3:5" s="42" customFormat="1" x14ac:dyDescent="0.25">
      <c r="C240" s="48"/>
      <c r="D240" s="49"/>
      <c r="E240" s="48"/>
    </row>
    <row r="241" spans="3:5" s="42" customFormat="1" x14ac:dyDescent="0.25">
      <c r="C241" s="48"/>
      <c r="D241" s="49"/>
      <c r="E241" s="48"/>
    </row>
    <row r="242" spans="3:5" s="42" customFormat="1" x14ac:dyDescent="0.25">
      <c r="C242" s="48"/>
      <c r="D242" s="49"/>
      <c r="E242" s="48"/>
    </row>
    <row r="243" spans="3:5" s="42" customFormat="1" x14ac:dyDescent="0.25">
      <c r="C243" s="48"/>
      <c r="D243" s="49"/>
      <c r="E243" s="48"/>
    </row>
    <row r="244" spans="3:5" s="42" customFormat="1" x14ac:dyDescent="0.25">
      <c r="C244" s="48"/>
      <c r="D244" s="49"/>
      <c r="E244" s="48"/>
    </row>
    <row r="245" spans="3:5" s="42" customFormat="1" x14ac:dyDescent="0.25">
      <c r="C245" s="48"/>
      <c r="D245" s="49"/>
      <c r="E245" s="48"/>
    </row>
    <row r="246" spans="3:5" s="42" customFormat="1" x14ac:dyDescent="0.25">
      <c r="C246" s="48"/>
      <c r="D246" s="49"/>
      <c r="E246" s="48"/>
    </row>
    <row r="247" spans="3:5" s="42" customFormat="1" x14ac:dyDescent="0.25">
      <c r="C247" s="48"/>
      <c r="D247" s="49"/>
      <c r="E247" s="48"/>
    </row>
    <row r="248" spans="3:5" s="42" customFormat="1" x14ac:dyDescent="0.25">
      <c r="C248" s="48"/>
      <c r="D248" s="49"/>
      <c r="E248" s="48"/>
    </row>
    <row r="249" spans="3:5" s="42" customFormat="1" x14ac:dyDescent="0.25">
      <c r="C249" s="48"/>
      <c r="D249" s="49"/>
      <c r="E249" s="48"/>
    </row>
    <row r="250" spans="3:5" s="42" customFormat="1" x14ac:dyDescent="0.25">
      <c r="C250" s="48"/>
      <c r="D250" s="49"/>
      <c r="E250" s="48"/>
    </row>
    <row r="251" spans="3:5" s="42" customFormat="1" x14ac:dyDescent="0.25">
      <c r="C251" s="48"/>
      <c r="D251" s="49"/>
      <c r="E251" s="48"/>
    </row>
    <row r="252" spans="3:5" s="42" customFormat="1" x14ac:dyDescent="0.25">
      <c r="C252" s="48"/>
      <c r="D252" s="49"/>
      <c r="E252" s="48"/>
    </row>
    <row r="253" spans="3:5" s="42" customFormat="1" x14ac:dyDescent="0.25">
      <c r="C253" s="48"/>
      <c r="D253" s="49"/>
      <c r="E253" s="48"/>
    </row>
    <row r="254" spans="3:5" s="42" customFormat="1" x14ac:dyDescent="0.25">
      <c r="C254" s="48"/>
      <c r="D254" s="49"/>
      <c r="E254" s="48"/>
    </row>
    <row r="255" spans="3:5" s="42" customFormat="1" x14ac:dyDescent="0.25">
      <c r="C255" s="48"/>
      <c r="D255" s="49"/>
      <c r="E255" s="48"/>
    </row>
    <row r="256" spans="3:5" s="42" customFormat="1" x14ac:dyDescent="0.25">
      <c r="C256" s="48"/>
      <c r="D256" s="49"/>
      <c r="E256" s="48"/>
    </row>
    <row r="257" spans="3:5" s="42" customFormat="1" x14ac:dyDescent="0.25">
      <c r="C257" s="48"/>
      <c r="D257" s="49"/>
      <c r="E257" s="48"/>
    </row>
    <row r="258" spans="3:5" s="42" customFormat="1" x14ac:dyDescent="0.25">
      <c r="C258" s="48"/>
      <c r="D258" s="49"/>
      <c r="E258" s="48"/>
    </row>
    <row r="259" spans="3:5" s="42" customFormat="1" x14ac:dyDescent="0.25">
      <c r="C259" s="48"/>
      <c r="D259" s="49"/>
      <c r="E259" s="48"/>
    </row>
    <row r="260" spans="3:5" s="42" customFormat="1" x14ac:dyDescent="0.25">
      <c r="C260" s="48"/>
      <c r="D260" s="49"/>
      <c r="E260" s="48"/>
    </row>
    <row r="261" spans="3:5" s="42" customFormat="1" x14ac:dyDescent="0.25">
      <c r="C261" s="48"/>
      <c r="D261" s="49"/>
      <c r="E261" s="48"/>
    </row>
    <row r="262" spans="3:5" s="42" customFormat="1" x14ac:dyDescent="0.25">
      <c r="C262" s="48"/>
      <c r="D262" s="49"/>
      <c r="E262" s="48"/>
    </row>
    <row r="263" spans="3:5" s="42" customFormat="1" x14ac:dyDescent="0.25">
      <c r="C263" s="48"/>
      <c r="D263" s="49"/>
      <c r="E263" s="48"/>
    </row>
    <row r="264" spans="3:5" s="42" customFormat="1" x14ac:dyDescent="0.25">
      <c r="C264" s="48"/>
      <c r="D264" s="49"/>
      <c r="E264" s="48"/>
    </row>
    <row r="265" spans="3:5" s="42" customFormat="1" x14ac:dyDescent="0.25">
      <c r="C265" s="48"/>
      <c r="D265" s="49"/>
      <c r="E265" s="48"/>
    </row>
    <row r="266" spans="3:5" s="42" customFormat="1" x14ac:dyDescent="0.25">
      <c r="C266" s="48"/>
      <c r="D266" s="49"/>
      <c r="E266" s="48"/>
    </row>
    <row r="267" spans="3:5" s="42" customFormat="1" x14ac:dyDescent="0.25">
      <c r="C267" s="48"/>
      <c r="D267" s="49"/>
      <c r="E267" s="48"/>
    </row>
    <row r="268" spans="3:5" s="42" customFormat="1" x14ac:dyDescent="0.25">
      <c r="C268" s="48"/>
      <c r="D268" s="49"/>
      <c r="E268" s="48"/>
    </row>
    <row r="269" spans="3:5" s="42" customFormat="1" x14ac:dyDescent="0.25">
      <c r="C269" s="48"/>
      <c r="D269" s="49"/>
      <c r="E269" s="48"/>
    </row>
    <row r="270" spans="3:5" s="42" customFormat="1" x14ac:dyDescent="0.25">
      <c r="C270" s="48"/>
      <c r="D270" s="49"/>
      <c r="E270" s="48"/>
    </row>
    <row r="271" spans="3:5" s="42" customFormat="1" x14ac:dyDescent="0.25">
      <c r="C271" s="48"/>
      <c r="D271" s="49"/>
      <c r="E271" s="48"/>
    </row>
    <row r="272" spans="3:5" s="42" customFormat="1" x14ac:dyDescent="0.25">
      <c r="C272" s="48"/>
      <c r="D272" s="49"/>
      <c r="E272" s="48"/>
    </row>
    <row r="273" spans="3:5" s="42" customFormat="1" x14ac:dyDescent="0.25">
      <c r="C273" s="48"/>
      <c r="D273" s="49"/>
      <c r="E273" s="48"/>
    </row>
    <row r="274" spans="3:5" s="42" customFormat="1" x14ac:dyDescent="0.25">
      <c r="C274" s="48"/>
      <c r="D274" s="49"/>
      <c r="E274" s="48"/>
    </row>
    <row r="275" spans="3:5" s="42" customFormat="1" x14ac:dyDescent="0.25">
      <c r="C275" s="48"/>
      <c r="D275" s="49"/>
      <c r="E275" s="48"/>
    </row>
    <row r="276" spans="3:5" s="42" customFormat="1" x14ac:dyDescent="0.25">
      <c r="C276" s="48"/>
      <c r="D276" s="49"/>
      <c r="E276" s="48"/>
    </row>
    <row r="277" spans="3:5" s="42" customFormat="1" x14ac:dyDescent="0.25">
      <c r="C277" s="48"/>
      <c r="D277" s="49"/>
      <c r="E277" s="48"/>
    </row>
    <row r="278" spans="3:5" s="42" customFormat="1" x14ac:dyDescent="0.25">
      <c r="C278" s="48"/>
      <c r="D278" s="49"/>
      <c r="E278" s="48"/>
    </row>
    <row r="279" spans="3:5" s="42" customFormat="1" x14ac:dyDescent="0.25">
      <c r="C279" s="48"/>
      <c r="D279" s="49"/>
      <c r="E279" s="48"/>
    </row>
    <row r="280" spans="3:5" s="42" customFormat="1" x14ac:dyDescent="0.25">
      <c r="C280" s="48"/>
      <c r="D280" s="49"/>
      <c r="E280" s="48"/>
    </row>
    <row r="281" spans="3:5" s="42" customFormat="1" x14ac:dyDescent="0.25">
      <c r="C281" s="48"/>
      <c r="D281" s="49"/>
      <c r="E281" s="48"/>
    </row>
    <row r="282" spans="3:5" s="42" customFormat="1" x14ac:dyDescent="0.25">
      <c r="C282" s="48"/>
      <c r="D282" s="49"/>
      <c r="E282" s="48"/>
    </row>
    <row r="283" spans="3:5" s="42" customFormat="1" x14ac:dyDescent="0.25">
      <c r="C283" s="48"/>
      <c r="D283" s="49"/>
      <c r="E283" s="48"/>
    </row>
    <row r="284" spans="3:5" s="42" customFormat="1" x14ac:dyDescent="0.25">
      <c r="C284" s="48"/>
      <c r="D284" s="49"/>
      <c r="E284" s="48"/>
    </row>
    <row r="285" spans="3:5" s="42" customFormat="1" x14ac:dyDescent="0.25">
      <c r="C285" s="48"/>
      <c r="D285" s="49"/>
      <c r="E285" s="48"/>
    </row>
    <row r="286" spans="3:5" s="42" customFormat="1" x14ac:dyDescent="0.25">
      <c r="C286" s="48"/>
      <c r="D286" s="49"/>
      <c r="E286" s="48"/>
    </row>
    <row r="287" spans="3:5" s="42" customFormat="1" x14ac:dyDescent="0.25">
      <c r="C287" s="48"/>
      <c r="D287" s="49"/>
      <c r="E287" s="48"/>
    </row>
    <row r="288" spans="3:5" s="42" customFormat="1" x14ac:dyDescent="0.25">
      <c r="C288" s="48"/>
      <c r="D288" s="49"/>
      <c r="E288" s="48"/>
    </row>
    <row r="289" spans="3:5" s="42" customFormat="1" x14ac:dyDescent="0.25">
      <c r="C289" s="48"/>
      <c r="D289" s="49"/>
      <c r="E289" s="48"/>
    </row>
    <row r="290" spans="3:5" s="42" customFormat="1" x14ac:dyDescent="0.25">
      <c r="C290" s="48"/>
      <c r="D290" s="49"/>
      <c r="E290" s="48"/>
    </row>
    <row r="291" spans="3:5" s="42" customFormat="1" x14ac:dyDescent="0.25">
      <c r="C291" s="48"/>
      <c r="D291" s="49"/>
      <c r="E291" s="48"/>
    </row>
    <row r="292" spans="3:5" s="42" customFormat="1" x14ac:dyDescent="0.25">
      <c r="C292" s="48"/>
      <c r="D292" s="49"/>
      <c r="E292" s="48"/>
    </row>
    <row r="293" spans="3:5" s="42" customFormat="1" x14ac:dyDescent="0.25">
      <c r="C293" s="48"/>
      <c r="D293" s="49"/>
      <c r="E293" s="48"/>
    </row>
    <row r="294" spans="3:5" s="42" customFormat="1" x14ac:dyDescent="0.25">
      <c r="C294" s="48"/>
      <c r="D294" s="49"/>
      <c r="E294" s="48"/>
    </row>
    <row r="295" spans="3:5" s="42" customFormat="1" x14ac:dyDescent="0.25">
      <c r="C295" s="48"/>
      <c r="D295" s="49"/>
      <c r="E295" s="48"/>
    </row>
  </sheetData>
  <mergeCells count="30">
    <mergeCell ref="A91:E91"/>
    <mergeCell ref="A96:A99"/>
    <mergeCell ref="A100:A103"/>
    <mergeCell ref="A104:A107"/>
    <mergeCell ref="A70:B70"/>
    <mergeCell ref="D94:D95"/>
    <mergeCell ref="E94:E95"/>
    <mergeCell ref="D92:E93"/>
    <mergeCell ref="A92:A95"/>
    <mergeCell ref="B104:B107"/>
    <mergeCell ref="B92:B95"/>
    <mergeCell ref="C92:C95"/>
    <mergeCell ref="B96:B99"/>
    <mergeCell ref="B100:B103"/>
    <mergeCell ref="A20:B20"/>
    <mergeCell ref="A26:B26"/>
    <mergeCell ref="A31:B31"/>
    <mergeCell ref="C20:D20"/>
    <mergeCell ref="C26:D26"/>
    <mergeCell ref="C31:D31"/>
    <mergeCell ref="A1:E1"/>
    <mergeCell ref="A16:E16"/>
    <mergeCell ref="B4:E4"/>
    <mergeCell ref="B7:E7"/>
    <mergeCell ref="B8:E8"/>
    <mergeCell ref="B9:E9"/>
    <mergeCell ref="A10:E10"/>
    <mergeCell ref="A11:E11"/>
    <mergeCell ref="A12:E12"/>
    <mergeCell ref="A14:E14"/>
  </mergeCells>
  <dataValidations count="6">
    <dataValidation allowBlank="1" showInputMessage="1" showErrorMessage="1" prompt="Ne RIEN saisir dans ces cellules" sqref="A67 A34 A20 A26 A31 A49"/>
    <dataValidation type="whole" allowBlank="1" showInputMessage="1" showErrorMessage="1" sqref="D53:D67">
      <formula1>0</formula1>
      <formula2>1000000000000000</formula2>
    </dataValidation>
    <dataValidation type="decimal" allowBlank="1" showInputMessage="1" showErrorMessage="1" sqref="C53:C67">
      <formula1>0</formula1>
      <formula2>1000000000000000</formula2>
    </dataValidation>
    <dataValidation type="whole" allowBlank="1" showInputMessage="1" showErrorMessage="1" sqref="C20:D34">
      <formula1>0</formula1>
      <formula2>1000000000</formula2>
    </dataValidation>
    <dataValidation type="whole" allowBlank="1" showInputMessage="1" showErrorMessage="1" sqref="D39:D49">
      <formula1>0</formula1>
      <formula2>1000000000000000000</formula2>
    </dataValidation>
    <dataValidation type="decimal" allowBlank="1" showInputMessage="1" showErrorMessage="1" sqref="C39:C49">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35" max="4" man="1"/>
    <brk id="68" max="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N76"/>
  <sheetViews>
    <sheetView zoomScaleNormal="100" workbookViewId="0"/>
  </sheetViews>
  <sheetFormatPr baseColWidth="10" defaultRowHeight="15" x14ac:dyDescent="0.25"/>
  <sheetData>
    <row r="1" spans="1:14" ht="15.75" thickBot="1" x14ac:dyDescent="0.3"/>
    <row r="2" spans="1:14" ht="43.5" customHeight="1" thickBot="1" x14ac:dyDescent="0.3">
      <c r="A2" s="577" t="s">
        <v>58</v>
      </c>
      <c r="B2" s="578"/>
      <c r="C2" s="578"/>
      <c r="D2" s="578"/>
      <c r="E2" s="578"/>
      <c r="F2" s="578"/>
      <c r="G2" s="578"/>
      <c r="H2" s="578"/>
      <c r="I2" s="578"/>
      <c r="J2" s="578"/>
      <c r="K2" s="578"/>
      <c r="L2" s="578"/>
      <c r="M2" s="578"/>
      <c r="N2" s="579"/>
    </row>
    <row r="4" spans="1:14" s="67" customFormat="1" x14ac:dyDescent="0.25">
      <c r="A4" s="67" t="s">
        <v>72</v>
      </c>
    </row>
    <row r="5" spans="1:14" ht="15.75" thickBot="1" x14ac:dyDescent="0.3"/>
    <row r="6" spans="1:14" ht="32.25" customHeight="1" thickBot="1" x14ac:dyDescent="0.3">
      <c r="F6" s="586" t="s">
        <v>37</v>
      </c>
      <c r="G6" s="587"/>
      <c r="H6" s="587"/>
      <c r="I6" s="587"/>
      <c r="J6" s="587"/>
      <c r="K6" s="588"/>
    </row>
    <row r="7" spans="1:14" ht="15.75" thickBot="1" x14ac:dyDescent="0.3"/>
    <row r="8" spans="1:14" ht="75.75" customHeight="1" thickTop="1" thickBot="1" x14ac:dyDescent="0.4">
      <c r="B8" s="580" t="s">
        <v>36</v>
      </c>
      <c r="C8" s="581"/>
      <c r="D8" s="581"/>
      <c r="E8" s="581"/>
      <c r="F8" s="581"/>
      <c r="G8" s="581"/>
      <c r="H8" s="581"/>
      <c r="I8" s="581"/>
      <c r="J8" s="581"/>
      <c r="K8" s="581"/>
      <c r="L8" s="581"/>
      <c r="M8" s="581"/>
      <c r="N8" s="582"/>
    </row>
    <row r="9" spans="1:14" ht="15.75" thickTop="1" x14ac:dyDescent="0.25"/>
    <row r="11" spans="1:14" ht="15.75" thickBot="1" x14ac:dyDescent="0.3"/>
    <row r="12" spans="1:14" ht="32.25" customHeight="1" thickBot="1" x14ac:dyDescent="0.3">
      <c r="F12" s="574" t="s">
        <v>38</v>
      </c>
      <c r="G12" s="575"/>
      <c r="H12" s="575"/>
      <c r="I12" s="575"/>
      <c r="J12" s="575"/>
      <c r="K12" s="576"/>
    </row>
    <row r="14" spans="1:14" x14ac:dyDescent="0.25">
      <c r="A14" s="47"/>
    </row>
    <row r="16" spans="1:14" ht="15.75" thickBot="1" x14ac:dyDescent="0.3"/>
    <row r="17" spans="2:14" ht="75.75" customHeight="1" thickTop="1" thickBot="1" x14ac:dyDescent="0.3">
      <c r="B17" s="571" t="s">
        <v>44</v>
      </c>
      <c r="C17" s="572"/>
      <c r="D17" s="572"/>
      <c r="E17" s="572"/>
      <c r="F17" s="572"/>
      <c r="G17" s="572"/>
      <c r="H17" s="572"/>
      <c r="I17" s="572"/>
      <c r="J17" s="572"/>
      <c r="K17" s="572"/>
      <c r="L17" s="572"/>
      <c r="M17" s="572"/>
      <c r="N17" s="573"/>
    </row>
    <row r="18" spans="2:14" ht="15.75" thickTop="1" x14ac:dyDescent="0.25"/>
    <row r="19" spans="2:14" ht="15.75" thickBot="1" x14ac:dyDescent="0.3"/>
    <row r="20" spans="2:14" ht="36" customHeight="1" thickTop="1" thickBot="1" x14ac:dyDescent="0.3">
      <c r="B20" s="583" t="s">
        <v>39</v>
      </c>
      <c r="C20" s="584"/>
      <c r="D20" s="584"/>
      <c r="E20" s="584"/>
      <c r="F20" s="585"/>
    </row>
    <row r="21" spans="2:14" ht="15.75" thickTop="1" x14ac:dyDescent="0.25"/>
    <row r="22" spans="2:14" ht="15.75" thickBot="1" x14ac:dyDescent="0.3"/>
    <row r="23" spans="2:14" ht="61.5" customHeight="1" thickTop="1" thickBot="1" x14ac:dyDescent="0.3">
      <c r="B23" s="571" t="s">
        <v>40</v>
      </c>
      <c r="C23" s="572"/>
      <c r="D23" s="572"/>
      <c r="E23" s="572"/>
      <c r="F23" s="572"/>
      <c r="G23" s="572"/>
      <c r="H23" s="572"/>
      <c r="I23" s="572"/>
      <c r="J23" s="572"/>
      <c r="K23" s="572"/>
      <c r="L23" s="572"/>
      <c r="M23" s="572"/>
      <c r="N23" s="573"/>
    </row>
    <row r="24" spans="2:14" ht="15.75" thickTop="1" x14ac:dyDescent="0.25"/>
    <row r="25" spans="2:14" ht="15.75" thickBot="1" x14ac:dyDescent="0.3"/>
    <row r="26" spans="2:14" ht="61.5" customHeight="1" thickTop="1" thickBot="1" x14ac:dyDescent="0.3">
      <c r="B26" s="589" t="s">
        <v>50</v>
      </c>
      <c r="C26" s="572"/>
      <c r="D26" s="572"/>
      <c r="E26" s="572"/>
      <c r="F26" s="572"/>
      <c r="G26" s="572"/>
      <c r="H26" s="572"/>
      <c r="I26" s="572"/>
      <c r="J26" s="572"/>
      <c r="K26" s="572"/>
      <c r="L26" s="572"/>
      <c r="M26" s="572"/>
      <c r="N26" s="573"/>
    </row>
    <row r="27" spans="2:14" ht="15.75" thickTop="1" x14ac:dyDescent="0.25"/>
    <row r="30" spans="2:14" ht="15.75" thickBot="1" x14ac:dyDescent="0.3"/>
    <row r="31" spans="2:14" ht="75.75" customHeight="1" thickTop="1" thickBot="1" x14ac:dyDescent="0.3">
      <c r="B31" s="571" t="s">
        <v>41</v>
      </c>
      <c r="C31" s="572"/>
      <c r="D31" s="572"/>
      <c r="E31" s="572"/>
      <c r="F31" s="572"/>
      <c r="G31" s="572"/>
      <c r="H31" s="572"/>
      <c r="I31" s="572"/>
      <c r="J31" s="572"/>
      <c r="K31" s="572"/>
      <c r="L31" s="572"/>
      <c r="M31" s="572"/>
      <c r="N31" s="573"/>
    </row>
    <row r="32" spans="2:14" ht="15.75" thickTop="1" x14ac:dyDescent="0.25"/>
    <row r="33" spans="2:14" ht="15.75" thickBot="1" x14ac:dyDescent="0.3"/>
    <row r="34" spans="2:14" ht="36" customHeight="1" thickTop="1" thickBot="1" x14ac:dyDescent="0.3">
      <c r="B34" s="583" t="s">
        <v>39</v>
      </c>
      <c r="C34" s="584"/>
      <c r="D34" s="584"/>
      <c r="E34" s="584"/>
      <c r="F34" s="585"/>
    </row>
    <row r="35" spans="2:14" ht="15.75" thickTop="1" x14ac:dyDescent="0.25"/>
    <row r="36" spans="2:14" ht="15.75" thickBot="1" x14ac:dyDescent="0.3"/>
    <row r="37" spans="2:14" ht="72" customHeight="1" thickTop="1" thickBot="1" x14ac:dyDescent="0.3">
      <c r="B37" s="571" t="s">
        <v>46</v>
      </c>
      <c r="C37" s="572"/>
      <c r="D37" s="572"/>
      <c r="E37" s="572"/>
      <c r="F37" s="572"/>
      <c r="G37" s="572"/>
      <c r="H37" s="572"/>
      <c r="I37" s="572"/>
      <c r="J37" s="572"/>
      <c r="K37" s="572"/>
      <c r="L37" s="572"/>
      <c r="M37" s="572"/>
      <c r="N37" s="573"/>
    </row>
    <row r="38" spans="2:14" ht="15.75" thickTop="1" x14ac:dyDescent="0.25"/>
    <row r="39" spans="2:14" ht="15.75" thickBot="1" x14ac:dyDescent="0.3"/>
    <row r="40" spans="2:14" ht="61.5" customHeight="1" thickTop="1" thickBot="1" x14ac:dyDescent="0.3">
      <c r="B40" s="571" t="s">
        <v>42</v>
      </c>
      <c r="C40" s="572"/>
      <c r="D40" s="572"/>
      <c r="E40" s="572"/>
      <c r="F40" s="572"/>
      <c r="G40" s="572"/>
      <c r="H40" s="572"/>
      <c r="I40" s="572"/>
      <c r="J40" s="572"/>
      <c r="K40" s="572"/>
      <c r="L40" s="572"/>
      <c r="M40" s="572"/>
      <c r="N40" s="573"/>
    </row>
    <row r="41" spans="2:14" ht="15.75" thickTop="1" x14ac:dyDescent="0.25"/>
    <row r="42" spans="2:14" ht="15.75" thickBot="1" x14ac:dyDescent="0.3"/>
    <row r="43" spans="2:14" ht="61.5" customHeight="1" thickTop="1" thickBot="1" x14ac:dyDescent="0.3">
      <c r="B43" s="571" t="s">
        <v>43</v>
      </c>
      <c r="C43" s="572"/>
      <c r="D43" s="572"/>
      <c r="E43" s="572"/>
      <c r="F43" s="572"/>
      <c r="G43" s="572"/>
      <c r="H43" s="572"/>
      <c r="I43" s="572"/>
      <c r="J43" s="572"/>
      <c r="K43" s="572"/>
      <c r="L43" s="572"/>
      <c r="M43" s="572"/>
      <c r="N43" s="573"/>
    </row>
    <row r="44" spans="2:14" ht="15.75" thickTop="1" x14ac:dyDescent="0.25"/>
    <row r="45" spans="2:14" ht="15.75" thickBot="1" x14ac:dyDescent="0.3"/>
    <row r="46" spans="2:14" ht="61.5" customHeight="1" thickTop="1" thickBot="1" x14ac:dyDescent="0.3">
      <c r="B46" s="589" t="s">
        <v>59</v>
      </c>
      <c r="C46" s="572"/>
      <c r="D46" s="572"/>
      <c r="E46" s="572"/>
      <c r="F46" s="572"/>
      <c r="G46" s="572"/>
      <c r="H46" s="572"/>
      <c r="I46" s="572"/>
      <c r="J46" s="572"/>
      <c r="K46" s="572"/>
      <c r="L46" s="572"/>
      <c r="M46" s="572"/>
      <c r="N46" s="573"/>
    </row>
    <row r="47" spans="2:14" ht="15.75" thickTop="1" x14ac:dyDescent="0.25"/>
    <row r="50" spans="2:14" ht="15.75" thickBot="1" x14ac:dyDescent="0.3"/>
    <row r="51" spans="2:14" ht="75.75" customHeight="1" thickTop="1" thickBot="1" x14ac:dyDescent="0.3">
      <c r="B51" s="589" t="s">
        <v>60</v>
      </c>
      <c r="C51" s="572"/>
      <c r="D51" s="572"/>
      <c r="E51" s="572"/>
      <c r="F51" s="572"/>
      <c r="G51" s="572"/>
      <c r="H51" s="572"/>
      <c r="I51" s="572"/>
      <c r="J51" s="572"/>
      <c r="K51" s="572"/>
      <c r="L51" s="572"/>
      <c r="M51" s="572"/>
      <c r="N51" s="573"/>
    </row>
    <row r="52" spans="2:14" ht="15.75" thickTop="1" x14ac:dyDescent="0.25"/>
    <row r="53" spans="2:14" ht="15.75" thickBot="1" x14ac:dyDescent="0.3"/>
    <row r="54" spans="2:14" ht="36" customHeight="1" thickTop="1" thickBot="1" x14ac:dyDescent="0.3">
      <c r="B54" s="583" t="s">
        <v>39</v>
      </c>
      <c r="C54" s="584"/>
      <c r="D54" s="584"/>
      <c r="E54" s="584"/>
      <c r="F54" s="585"/>
    </row>
    <row r="55" spans="2:14" ht="15.75" thickTop="1" x14ac:dyDescent="0.25"/>
    <row r="56" spans="2:14" ht="15.75" thickBot="1" x14ac:dyDescent="0.3"/>
    <row r="57" spans="2:14" ht="72" customHeight="1" thickTop="1" thickBot="1" x14ac:dyDescent="0.3">
      <c r="B57" s="589" t="s">
        <v>61</v>
      </c>
      <c r="C57" s="572"/>
      <c r="D57" s="572"/>
      <c r="E57" s="572"/>
      <c r="F57" s="572"/>
      <c r="G57" s="572"/>
      <c r="H57" s="572"/>
      <c r="I57" s="572"/>
      <c r="J57" s="572"/>
      <c r="K57" s="572"/>
      <c r="L57" s="572"/>
      <c r="M57" s="572"/>
      <c r="N57" s="573"/>
    </row>
    <row r="58" spans="2:14" ht="15.75" thickTop="1" x14ac:dyDescent="0.25"/>
    <row r="59" spans="2:14" ht="15.75" thickBot="1" x14ac:dyDescent="0.3"/>
    <row r="60" spans="2:14" ht="71.25" customHeight="1" thickTop="1" thickBot="1" x14ac:dyDescent="0.3">
      <c r="B60" s="571" t="s">
        <v>45</v>
      </c>
      <c r="C60" s="572"/>
      <c r="D60" s="572"/>
      <c r="E60" s="572"/>
      <c r="F60" s="572"/>
      <c r="G60" s="572"/>
      <c r="H60" s="572"/>
      <c r="I60" s="572"/>
      <c r="J60" s="572"/>
      <c r="K60" s="572"/>
      <c r="L60" s="572"/>
      <c r="M60" s="572"/>
      <c r="N60" s="573"/>
    </row>
    <row r="61" spans="2:14" ht="15.75" thickTop="1" x14ac:dyDescent="0.25"/>
    <row r="65" spans="2:14" ht="15.75" thickBot="1" x14ac:dyDescent="0.3"/>
    <row r="66" spans="2:14" ht="75.75" customHeight="1" thickTop="1" thickBot="1" x14ac:dyDescent="0.3">
      <c r="B66" s="590" t="s">
        <v>53</v>
      </c>
      <c r="C66" s="591"/>
      <c r="D66" s="591"/>
      <c r="E66" s="591"/>
      <c r="F66" s="591"/>
      <c r="G66" s="591"/>
      <c r="H66" s="591"/>
      <c r="I66" s="591"/>
      <c r="J66" s="591"/>
      <c r="K66" s="591"/>
      <c r="L66" s="591"/>
      <c r="M66" s="591"/>
      <c r="N66" s="592"/>
    </row>
    <row r="67" spans="2:14" ht="15.75" thickTop="1" x14ac:dyDescent="0.25"/>
    <row r="68" spans="2:14" ht="15.75" thickBot="1" x14ac:dyDescent="0.3"/>
    <row r="69" spans="2:14" ht="98.25" customHeight="1" thickTop="1" thickBot="1" x14ac:dyDescent="0.3">
      <c r="B69" s="589" t="s">
        <v>52</v>
      </c>
      <c r="C69" s="572"/>
      <c r="D69" s="572"/>
      <c r="E69" s="572"/>
      <c r="F69" s="572"/>
      <c r="G69" s="572"/>
      <c r="H69" s="572"/>
      <c r="I69" s="572"/>
      <c r="J69" s="572"/>
      <c r="K69" s="572"/>
      <c r="L69" s="572"/>
      <c r="M69" s="572"/>
      <c r="N69" s="573"/>
    </row>
    <row r="70" spans="2:14" ht="31.5" customHeight="1" thickTop="1" x14ac:dyDescent="0.25"/>
    <row r="71" spans="2:14" ht="15.75" thickBot="1" x14ac:dyDescent="0.3"/>
    <row r="72" spans="2:14" ht="60" customHeight="1" thickTop="1" thickBot="1" x14ac:dyDescent="0.3">
      <c r="B72" s="589" t="s">
        <v>51</v>
      </c>
      <c r="C72" s="572"/>
      <c r="D72" s="572"/>
      <c r="E72" s="572"/>
      <c r="F72" s="572"/>
      <c r="G72" s="572"/>
      <c r="H72" s="572"/>
      <c r="I72" s="572"/>
      <c r="J72" s="572"/>
      <c r="K72" s="572"/>
      <c r="L72" s="572"/>
      <c r="M72" s="572"/>
      <c r="N72" s="573"/>
    </row>
    <row r="73" spans="2:14" ht="15.75" thickTop="1" x14ac:dyDescent="0.25"/>
    <row r="74" spans="2:14" ht="15.75" thickBot="1" x14ac:dyDescent="0.3"/>
    <row r="75" spans="2:14" ht="48.75" customHeight="1" thickTop="1" thickBot="1" x14ac:dyDescent="0.3">
      <c r="B75" s="589" t="s">
        <v>73</v>
      </c>
      <c r="C75" s="572"/>
      <c r="D75" s="572"/>
      <c r="E75" s="572"/>
      <c r="F75" s="572"/>
      <c r="G75" s="572"/>
      <c r="H75" s="572"/>
      <c r="I75" s="572"/>
      <c r="J75" s="572"/>
      <c r="K75" s="572"/>
      <c r="L75" s="572"/>
      <c r="M75" s="572"/>
      <c r="N75" s="573"/>
    </row>
    <row r="76" spans="2:14" ht="15.75" thickTop="1" x14ac:dyDescent="0.25"/>
  </sheetData>
  <mergeCells count="22">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 ref="B23:N23"/>
    <mergeCell ref="F12:K12"/>
    <mergeCell ref="A2:N2"/>
    <mergeCell ref="B8:N8"/>
    <mergeCell ref="B17:N17"/>
    <mergeCell ref="B20:F20"/>
    <mergeCell ref="F6:K6"/>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56"/>
  <sheetViews>
    <sheetView topLeftCell="A3" workbookViewId="0">
      <selection activeCell="N14" sqref="N14"/>
    </sheetView>
  </sheetViews>
  <sheetFormatPr baseColWidth="10" defaultRowHeight="15" x14ac:dyDescent="0.25"/>
  <cols>
    <col min="1" max="1" width="46.85546875" customWidth="1"/>
    <col min="2" max="2" width="16.7109375" style="518" customWidth="1"/>
    <col min="3" max="3" width="22.28515625" style="518" customWidth="1"/>
    <col min="4" max="4" width="21.28515625" customWidth="1"/>
    <col min="5" max="5" width="17.5703125" customWidth="1"/>
    <col min="6" max="6" width="14.7109375" customWidth="1"/>
  </cols>
  <sheetData>
    <row r="1" spans="1:8" ht="45" customHeight="1" x14ac:dyDescent="0.25">
      <c r="B1" s="593" t="s">
        <v>342</v>
      </c>
      <c r="C1" s="593"/>
      <c r="D1" s="593"/>
    </row>
    <row r="3" spans="1:8" s="67" customFormat="1" x14ac:dyDescent="0.25">
      <c r="A3" s="67" t="s">
        <v>343</v>
      </c>
      <c r="B3" s="517" t="s">
        <v>344</v>
      </c>
      <c r="C3" s="517" t="s">
        <v>345</v>
      </c>
      <c r="D3" s="67" t="s">
        <v>346</v>
      </c>
      <c r="E3" s="67" t="s">
        <v>347</v>
      </c>
      <c r="F3" s="67" t="s">
        <v>348</v>
      </c>
    </row>
    <row r="4" spans="1:8" x14ac:dyDescent="0.25">
      <c r="A4" t="s">
        <v>349</v>
      </c>
      <c r="B4" s="518">
        <v>36375</v>
      </c>
      <c r="C4" s="518">
        <f>Tableau1[[#This Row],[année 2020]]+(346.26*12)</f>
        <v>40530.120000000003</v>
      </c>
      <c r="D4" s="519">
        <f>C4/12</f>
        <v>3377.51</v>
      </c>
      <c r="E4" s="519">
        <f>D4/16.166666</f>
        <v>208.9181529450785</v>
      </c>
      <c r="F4" s="519">
        <f>E4/7.5</f>
        <v>27.855753726010466</v>
      </c>
      <c r="H4" s="520"/>
    </row>
    <row r="5" spans="1:8" x14ac:dyDescent="0.25">
      <c r="A5" t="s">
        <v>350</v>
      </c>
      <c r="B5" s="518">
        <v>29973</v>
      </c>
      <c r="C5" s="518">
        <f>Tableau1[[#This Row],[année 2020]]+(346.26*12)</f>
        <v>34128.120000000003</v>
      </c>
      <c r="D5" s="519">
        <f t="shared" ref="D5:D41" si="0">C5/12</f>
        <v>2844.01</v>
      </c>
      <c r="E5" s="519">
        <f t="shared" ref="E5:E41" si="1">D5/16.166666</f>
        <v>175.91815158425371</v>
      </c>
      <c r="F5" s="519">
        <f t="shared" ref="F5:F41" si="2">E5/7.5</f>
        <v>23.455753544567163</v>
      </c>
    </row>
    <row r="6" spans="1:8" x14ac:dyDescent="0.25">
      <c r="A6" t="s">
        <v>351</v>
      </c>
      <c r="B6" s="518">
        <v>34466.25</v>
      </c>
      <c r="C6" s="518">
        <f>Tableau1[[#This Row],[année 2020]]+(346.26*12)</f>
        <v>38621.370000000003</v>
      </c>
      <c r="D6" s="519">
        <f t="shared" si="0"/>
        <v>3218.4475000000002</v>
      </c>
      <c r="E6" s="519">
        <f t="shared" si="1"/>
        <v>199.07923501357672</v>
      </c>
      <c r="F6" s="519">
        <f t="shared" si="2"/>
        <v>26.543898001810231</v>
      </c>
    </row>
    <row r="7" spans="1:8" x14ac:dyDescent="0.25">
      <c r="A7" t="s">
        <v>352</v>
      </c>
      <c r="B7" s="518">
        <v>50925</v>
      </c>
      <c r="C7" s="518">
        <f>Tableau1[[#This Row],[année 2020]]+(346.26*12)</f>
        <v>55080.12</v>
      </c>
      <c r="D7" s="519">
        <f t="shared" si="0"/>
        <v>4590.01</v>
      </c>
      <c r="E7" s="519">
        <f t="shared" si="1"/>
        <v>283.9181560378621</v>
      </c>
      <c r="F7" s="519">
        <f t="shared" si="2"/>
        <v>37.855754138381613</v>
      </c>
    </row>
    <row r="8" spans="1:8" x14ac:dyDescent="0.25">
      <c r="A8" t="s">
        <v>353</v>
      </c>
      <c r="B8" s="518">
        <v>61110</v>
      </c>
      <c r="C8" s="518">
        <f>Tableau1[[#This Row],[année 2020]]+(346.26*12)</f>
        <v>65265.120000000003</v>
      </c>
      <c r="D8" s="519">
        <f t="shared" si="0"/>
        <v>5438.76</v>
      </c>
      <c r="E8" s="519">
        <f t="shared" si="1"/>
        <v>336.41815820281067</v>
      </c>
      <c r="F8" s="519">
        <f t="shared" si="2"/>
        <v>44.855754427041425</v>
      </c>
    </row>
    <row r="9" spans="1:8" x14ac:dyDescent="0.25">
      <c r="A9" t="s">
        <v>354</v>
      </c>
      <c r="B9" s="518">
        <v>58447.35</v>
      </c>
      <c r="C9" s="518">
        <f>Tableau1[[#This Row],[année 2020]]+(346.26*12)</f>
        <v>62602.47</v>
      </c>
      <c r="D9" s="519">
        <f t="shared" si="0"/>
        <v>5216.8725000000004</v>
      </c>
      <c r="E9" s="519">
        <f t="shared" si="1"/>
        <v>322.6931576368313</v>
      </c>
      <c r="F9" s="519">
        <f t="shared" si="2"/>
        <v>43.025754351577504</v>
      </c>
      <c r="H9" t="s">
        <v>401</v>
      </c>
    </row>
    <row r="10" spans="1:8" x14ac:dyDescent="0.25">
      <c r="A10" t="s">
        <v>355</v>
      </c>
      <c r="B10" s="518">
        <v>53835</v>
      </c>
      <c r="C10" s="518">
        <f>Tableau1[[#This Row],[année 2020]]+(346.26*12)</f>
        <v>57990.12</v>
      </c>
      <c r="D10" s="519">
        <f t="shared" si="0"/>
        <v>4832.51</v>
      </c>
      <c r="E10" s="519">
        <f t="shared" si="1"/>
        <v>298.91815665641883</v>
      </c>
      <c r="F10" s="519">
        <f t="shared" si="2"/>
        <v>39.855754220855843</v>
      </c>
    </row>
    <row r="11" spans="1:8" x14ac:dyDescent="0.25">
      <c r="A11" t="s">
        <v>356</v>
      </c>
      <c r="B11" s="518">
        <v>59655</v>
      </c>
      <c r="C11" s="518">
        <f>Tableau1[[#This Row],[année 2020]]+(346.26*12)</f>
        <v>63810.12</v>
      </c>
      <c r="D11" s="519">
        <f t="shared" si="0"/>
        <v>5317.51</v>
      </c>
      <c r="E11" s="519">
        <f t="shared" si="1"/>
        <v>328.91815789353234</v>
      </c>
      <c r="F11" s="519">
        <f t="shared" si="2"/>
        <v>43.85575438580431</v>
      </c>
    </row>
    <row r="12" spans="1:8" x14ac:dyDescent="0.25">
      <c r="A12" t="s">
        <v>357</v>
      </c>
      <c r="B12" s="518">
        <v>59655</v>
      </c>
      <c r="C12" s="518">
        <f>Tableau1[[#This Row],[année 2020]]+(346.26*12)</f>
        <v>63810.12</v>
      </c>
      <c r="D12" s="519">
        <f t="shared" si="0"/>
        <v>5317.51</v>
      </c>
      <c r="E12" s="519">
        <f t="shared" si="1"/>
        <v>328.91815789353234</v>
      </c>
      <c r="F12" s="519">
        <f t="shared" si="2"/>
        <v>43.85575438580431</v>
      </c>
    </row>
    <row r="13" spans="1:8" x14ac:dyDescent="0.25">
      <c r="A13" t="s">
        <v>358</v>
      </c>
      <c r="B13" s="518">
        <v>49470</v>
      </c>
      <c r="C13" s="518">
        <f>Tableau1[[#This Row],[année 2020]]+(346.26*12)</f>
        <v>53625.120000000003</v>
      </c>
      <c r="D13" s="519">
        <f t="shared" si="0"/>
        <v>4468.76</v>
      </c>
      <c r="E13" s="519">
        <f t="shared" si="1"/>
        <v>276.41815572858377</v>
      </c>
      <c r="F13" s="519">
        <f t="shared" si="2"/>
        <v>36.855754097144505</v>
      </c>
    </row>
    <row r="14" spans="1:8" x14ac:dyDescent="0.25">
      <c r="A14" t="s">
        <v>359</v>
      </c>
      <c r="B14" s="518">
        <v>50925</v>
      </c>
      <c r="C14" s="518">
        <f>Tableau1[[#This Row],[année 2020]]+(346.26*12)</f>
        <v>55080.12</v>
      </c>
      <c r="D14" s="519">
        <f t="shared" si="0"/>
        <v>4590.01</v>
      </c>
      <c r="E14" s="519">
        <f t="shared" si="1"/>
        <v>283.9181560378621</v>
      </c>
      <c r="F14" s="519">
        <f t="shared" si="2"/>
        <v>37.855754138381613</v>
      </c>
    </row>
    <row r="15" spans="1:8" x14ac:dyDescent="0.25">
      <c r="A15" t="s">
        <v>360</v>
      </c>
      <c r="B15" s="518">
        <v>61110</v>
      </c>
      <c r="C15" s="518">
        <f>Tableau1[[#This Row],[année 2020]]+(346.26*12)</f>
        <v>65265.120000000003</v>
      </c>
      <c r="D15" s="519">
        <f t="shared" si="0"/>
        <v>5438.76</v>
      </c>
      <c r="E15" s="519">
        <f t="shared" si="1"/>
        <v>336.41815820281067</v>
      </c>
      <c r="F15" s="519">
        <f t="shared" si="2"/>
        <v>44.855754427041425</v>
      </c>
    </row>
    <row r="16" spans="1:8" x14ac:dyDescent="0.25">
      <c r="A16" t="s">
        <v>361</v>
      </c>
      <c r="B16" s="518">
        <v>50925</v>
      </c>
      <c r="C16" s="518">
        <f>Tableau1[[#This Row],[année 2020]]+(346.26*12)</f>
        <v>55080.12</v>
      </c>
      <c r="D16" s="519">
        <f t="shared" si="0"/>
        <v>4590.01</v>
      </c>
      <c r="E16" s="519">
        <f t="shared" si="1"/>
        <v>283.9181560378621</v>
      </c>
      <c r="F16" s="519">
        <f t="shared" si="2"/>
        <v>37.855754138381613</v>
      </c>
    </row>
    <row r="17" spans="1:6" x14ac:dyDescent="0.25">
      <c r="A17" t="s">
        <v>362</v>
      </c>
      <c r="B17" s="518">
        <v>59655</v>
      </c>
      <c r="C17" s="518">
        <f>Tableau1[[#This Row],[année 2020]]+(346.26*12)</f>
        <v>63810.12</v>
      </c>
      <c r="D17" s="519">
        <f t="shared" si="0"/>
        <v>5317.51</v>
      </c>
      <c r="E17" s="519">
        <f t="shared" si="1"/>
        <v>328.91815789353234</v>
      </c>
      <c r="F17" s="519">
        <f t="shared" si="2"/>
        <v>43.85575438580431</v>
      </c>
    </row>
    <row r="18" spans="1:6" x14ac:dyDescent="0.25">
      <c r="A18" t="s">
        <v>363</v>
      </c>
      <c r="B18" s="518">
        <v>55290</v>
      </c>
      <c r="C18" s="518">
        <f>Tableau1[[#This Row],[année 2020]]+(346.26*12)</f>
        <v>59445.120000000003</v>
      </c>
      <c r="D18" s="519">
        <f t="shared" si="0"/>
        <v>4953.76</v>
      </c>
      <c r="E18" s="519">
        <f t="shared" si="1"/>
        <v>306.41815696569722</v>
      </c>
      <c r="F18" s="519">
        <f t="shared" si="2"/>
        <v>40.855754262092965</v>
      </c>
    </row>
    <row r="19" spans="1:6" x14ac:dyDescent="0.25">
      <c r="A19" t="s">
        <v>364</v>
      </c>
      <c r="B19" s="518">
        <v>59655</v>
      </c>
      <c r="C19" s="518">
        <f>Tableau1[[#This Row],[année 2020]]+(346.26*12)</f>
        <v>63810.12</v>
      </c>
      <c r="D19" s="519">
        <f t="shared" si="0"/>
        <v>5317.51</v>
      </c>
      <c r="E19" s="519">
        <f t="shared" si="1"/>
        <v>328.91815789353234</v>
      </c>
      <c r="F19" s="519">
        <f t="shared" si="2"/>
        <v>43.85575438580431</v>
      </c>
    </row>
    <row r="20" spans="1:6" x14ac:dyDescent="0.25">
      <c r="A20" t="s">
        <v>365</v>
      </c>
      <c r="B20" s="518">
        <v>59655</v>
      </c>
      <c r="C20" s="518">
        <f>Tableau1[[#This Row],[année 2020]]+(346.26*12)</f>
        <v>63810.12</v>
      </c>
      <c r="D20" s="519">
        <f t="shared" si="0"/>
        <v>5317.51</v>
      </c>
      <c r="E20" s="519">
        <f t="shared" si="1"/>
        <v>328.91815789353234</v>
      </c>
      <c r="F20" s="519">
        <f t="shared" si="2"/>
        <v>43.85575438580431</v>
      </c>
    </row>
    <row r="21" spans="1:6" x14ac:dyDescent="0.25">
      <c r="A21" t="s">
        <v>366</v>
      </c>
      <c r="B21" s="518">
        <v>50925</v>
      </c>
      <c r="C21" s="518">
        <f>Tableau1[[#This Row],[année 2020]]+(346.26*12)</f>
        <v>55080.12</v>
      </c>
      <c r="D21" s="519">
        <f t="shared" si="0"/>
        <v>4590.01</v>
      </c>
      <c r="E21" s="519">
        <f t="shared" si="1"/>
        <v>283.9181560378621</v>
      </c>
      <c r="F21" s="519">
        <f t="shared" si="2"/>
        <v>37.855754138381613</v>
      </c>
    </row>
    <row r="22" spans="1:6" x14ac:dyDescent="0.25">
      <c r="A22" t="s">
        <v>367</v>
      </c>
      <c r="B22" s="518">
        <v>50925</v>
      </c>
      <c r="C22" s="518">
        <f>Tableau1[[#This Row],[année 2020]]+(346.26*12)</f>
        <v>55080.12</v>
      </c>
      <c r="D22" s="519">
        <f t="shared" si="0"/>
        <v>4590.01</v>
      </c>
      <c r="E22" s="519">
        <f t="shared" si="1"/>
        <v>283.9181560378621</v>
      </c>
      <c r="F22" s="519">
        <f t="shared" si="2"/>
        <v>37.855754138381613</v>
      </c>
    </row>
    <row r="23" spans="1:6" x14ac:dyDescent="0.25">
      <c r="A23" t="s">
        <v>368</v>
      </c>
      <c r="B23" s="518">
        <v>56948.7</v>
      </c>
      <c r="C23" s="518">
        <f>Tableau1[[#This Row],[année 2020]]+(346.26*12)</f>
        <v>61103.82</v>
      </c>
      <c r="D23" s="519">
        <f t="shared" si="0"/>
        <v>5091.9849999999997</v>
      </c>
      <c r="E23" s="519">
        <f t="shared" si="1"/>
        <v>314.96815731827451</v>
      </c>
      <c r="F23" s="519">
        <f t="shared" si="2"/>
        <v>41.995754309103269</v>
      </c>
    </row>
    <row r="24" spans="1:6" x14ac:dyDescent="0.25">
      <c r="A24" t="s">
        <v>369</v>
      </c>
      <c r="B24" s="518">
        <v>50925</v>
      </c>
      <c r="C24" s="518">
        <f>Tableau1[[#This Row],[année 2020]]+(346.26*12)</f>
        <v>55080.12</v>
      </c>
      <c r="D24" s="519">
        <f t="shared" si="0"/>
        <v>4590.01</v>
      </c>
      <c r="E24" s="519">
        <f t="shared" si="1"/>
        <v>283.9181560378621</v>
      </c>
      <c r="F24" s="519">
        <f t="shared" si="2"/>
        <v>37.855754138381613</v>
      </c>
    </row>
    <row r="25" spans="1:6" x14ac:dyDescent="0.25">
      <c r="A25" t="s">
        <v>370</v>
      </c>
      <c r="B25" s="518">
        <v>50925</v>
      </c>
      <c r="C25" s="518">
        <f>Tableau1[[#This Row],[année 2020]]+(346.26*12)</f>
        <v>55080.12</v>
      </c>
      <c r="D25" s="519">
        <f t="shared" si="0"/>
        <v>4590.01</v>
      </c>
      <c r="E25" s="519">
        <f t="shared" si="1"/>
        <v>283.9181560378621</v>
      </c>
      <c r="F25" s="519">
        <f t="shared" si="2"/>
        <v>37.855754138381613</v>
      </c>
    </row>
    <row r="26" spans="1:6" x14ac:dyDescent="0.25">
      <c r="A26" t="s">
        <v>371</v>
      </c>
      <c r="B26" s="518">
        <v>50954.1</v>
      </c>
      <c r="C26" s="518">
        <f>Tableau1[[#This Row],[année 2020]]+(346.26*12)</f>
        <v>55109.22</v>
      </c>
      <c r="D26" s="519">
        <f t="shared" si="0"/>
        <v>4592.4350000000004</v>
      </c>
      <c r="E26" s="519">
        <f t="shared" si="1"/>
        <v>284.06815604404773</v>
      </c>
      <c r="F26" s="519">
        <f t="shared" si="2"/>
        <v>37.875754139206364</v>
      </c>
    </row>
    <row r="27" spans="1:6" x14ac:dyDescent="0.25">
      <c r="A27" t="s">
        <v>372</v>
      </c>
      <c r="B27" s="518">
        <v>126766.45</v>
      </c>
      <c r="C27" s="518">
        <f>Tableau1[[#This Row],[année 2020]]+(346.26*12)</f>
        <v>130921.56999999999</v>
      </c>
      <c r="D27" s="519">
        <f t="shared" si="0"/>
        <v>10910.130833333333</v>
      </c>
      <c r="E27" s="519">
        <f t="shared" si="1"/>
        <v>674.85348143725696</v>
      </c>
      <c r="F27" s="519">
        <f t="shared" si="2"/>
        <v>89.980464191634255</v>
      </c>
    </row>
    <row r="28" spans="1:6" x14ac:dyDescent="0.25">
      <c r="A28" t="s">
        <v>373</v>
      </c>
      <c r="B28" s="518">
        <v>126766.45</v>
      </c>
      <c r="C28" s="518">
        <f>Tableau1[[#This Row],[année 2020]]+(346.26*12)</f>
        <v>130921.56999999999</v>
      </c>
      <c r="D28" s="519">
        <f t="shared" si="0"/>
        <v>10910.130833333333</v>
      </c>
      <c r="E28" s="519">
        <f t="shared" si="1"/>
        <v>674.85348143725696</v>
      </c>
      <c r="F28" s="519">
        <f t="shared" si="2"/>
        <v>89.980464191634255</v>
      </c>
    </row>
    <row r="29" spans="1:6" x14ac:dyDescent="0.25">
      <c r="A29" t="s">
        <v>374</v>
      </c>
      <c r="B29" s="518">
        <v>61110</v>
      </c>
      <c r="C29" s="518">
        <f>Tableau1[[#This Row],[année 2020]]+(346.26*12)</f>
        <v>65265.120000000003</v>
      </c>
      <c r="D29" s="519">
        <f t="shared" si="0"/>
        <v>5438.76</v>
      </c>
      <c r="E29" s="519">
        <f t="shared" si="1"/>
        <v>336.41815820281067</v>
      </c>
      <c r="F29" s="519">
        <f t="shared" si="2"/>
        <v>44.855754427041425</v>
      </c>
    </row>
    <row r="30" spans="1:6" x14ac:dyDescent="0.25">
      <c r="A30" t="s">
        <v>375</v>
      </c>
      <c r="B30" s="518">
        <v>91816.27</v>
      </c>
      <c r="C30" s="518">
        <f>Tableau1[[#This Row],[année 2020]]+(346.26*12)</f>
        <v>95971.39</v>
      </c>
      <c r="D30" s="519">
        <f t="shared" si="0"/>
        <v>7997.6158333333333</v>
      </c>
      <c r="E30" s="519">
        <f t="shared" si="1"/>
        <v>494.69790699785187</v>
      </c>
      <c r="F30" s="519">
        <f t="shared" si="2"/>
        <v>65.95972093304691</v>
      </c>
    </row>
    <row r="31" spans="1:6" x14ac:dyDescent="0.25">
      <c r="A31" t="s">
        <v>376</v>
      </c>
      <c r="B31" s="518">
        <v>48015</v>
      </c>
      <c r="C31" s="518">
        <f>Tableau1[[#This Row],[année 2020]]+(346.26*12)</f>
        <v>52170.12</v>
      </c>
      <c r="D31" s="519">
        <f t="shared" si="0"/>
        <v>4347.51</v>
      </c>
      <c r="E31" s="519">
        <f t="shared" si="1"/>
        <v>268.91815541930538</v>
      </c>
      <c r="F31" s="519">
        <f t="shared" si="2"/>
        <v>35.855754055907383</v>
      </c>
    </row>
    <row r="32" spans="1:6" x14ac:dyDescent="0.25">
      <c r="A32" t="s">
        <v>377</v>
      </c>
      <c r="B32" s="518">
        <v>56745</v>
      </c>
      <c r="C32" s="518">
        <f>Tableau1[[#This Row],[année 2020]]+(346.26*12)</f>
        <v>60900.12</v>
      </c>
      <c r="D32" s="519">
        <f t="shared" si="0"/>
        <v>5075.01</v>
      </c>
      <c r="E32" s="519">
        <f t="shared" si="1"/>
        <v>313.91815727497561</v>
      </c>
      <c r="F32" s="519">
        <f t="shared" si="2"/>
        <v>41.85575430333008</v>
      </c>
    </row>
    <row r="33" spans="1:6" x14ac:dyDescent="0.25">
      <c r="A33" t="s">
        <v>378</v>
      </c>
      <c r="B33" s="518">
        <v>42472.74</v>
      </c>
      <c r="C33" s="518">
        <f>Tableau1[[#This Row],[année 2020]]+(346.26*12)</f>
        <v>46627.86</v>
      </c>
      <c r="D33" s="519">
        <f t="shared" si="0"/>
        <v>3885.6550000000002</v>
      </c>
      <c r="E33" s="519">
        <f t="shared" si="1"/>
        <v>240.34980372576513</v>
      </c>
      <c r="F33" s="519">
        <f t="shared" si="2"/>
        <v>32.046640496768681</v>
      </c>
    </row>
    <row r="34" spans="1:6" x14ac:dyDescent="0.25">
      <c r="A34" t="s">
        <v>379</v>
      </c>
      <c r="B34" s="518">
        <v>58200</v>
      </c>
      <c r="C34" s="518">
        <f>Tableau1[[#This Row],[année 2020]]+(346.26*12)</f>
        <v>62355.12</v>
      </c>
      <c r="D34" s="519">
        <f t="shared" si="0"/>
        <v>5196.26</v>
      </c>
      <c r="E34" s="519">
        <f t="shared" si="1"/>
        <v>321.41815758425395</v>
      </c>
      <c r="F34" s="519">
        <f t="shared" si="2"/>
        <v>42.855754344567195</v>
      </c>
    </row>
    <row r="35" spans="1:6" x14ac:dyDescent="0.25">
      <c r="A35" t="s">
        <v>380</v>
      </c>
      <c r="B35" s="518">
        <v>55290</v>
      </c>
      <c r="C35" s="518">
        <f>Tableau1[[#This Row],[année 2020]]+(346.26*12)</f>
        <v>59445.120000000003</v>
      </c>
      <c r="D35" s="519">
        <f t="shared" si="0"/>
        <v>4953.76</v>
      </c>
      <c r="E35" s="519">
        <f t="shared" si="1"/>
        <v>306.41815696569722</v>
      </c>
      <c r="F35" s="519">
        <f t="shared" si="2"/>
        <v>40.855754262092965</v>
      </c>
    </row>
    <row r="36" spans="1:6" x14ac:dyDescent="0.25">
      <c r="A36" t="s">
        <v>381</v>
      </c>
      <c r="B36" s="518">
        <v>85030.58</v>
      </c>
      <c r="C36" s="518">
        <f>Tableau1[[#This Row],[année 2020]]+(346.26*12)</f>
        <v>89185.7</v>
      </c>
      <c r="D36" s="519">
        <f t="shared" si="0"/>
        <v>7432.1416666666664</v>
      </c>
      <c r="E36" s="519">
        <f t="shared" si="1"/>
        <v>459.72012205031433</v>
      </c>
      <c r="F36" s="519">
        <f t="shared" si="2"/>
        <v>61.296016273375244</v>
      </c>
    </row>
    <row r="37" spans="1:6" x14ac:dyDescent="0.25">
      <c r="A37" t="s">
        <v>382</v>
      </c>
      <c r="B37" s="518">
        <v>58200</v>
      </c>
      <c r="C37" s="518">
        <f>Tableau1[[#This Row],[année 2020]]+(346.26*12)</f>
        <v>62355.12</v>
      </c>
      <c r="D37" s="519">
        <f t="shared" si="0"/>
        <v>5196.26</v>
      </c>
      <c r="E37" s="519">
        <f t="shared" si="1"/>
        <v>321.41815758425395</v>
      </c>
      <c r="F37" s="519">
        <f t="shared" si="2"/>
        <v>42.855754344567195</v>
      </c>
    </row>
    <row r="38" spans="1:6" x14ac:dyDescent="0.25">
      <c r="A38" t="s">
        <v>383</v>
      </c>
      <c r="B38" s="518">
        <v>48015</v>
      </c>
      <c r="C38" s="518">
        <f>Tableau1[[#This Row],[année 2020]]+(346.26*12)</f>
        <v>52170.12</v>
      </c>
      <c r="D38" s="519">
        <f t="shared" si="0"/>
        <v>4347.51</v>
      </c>
      <c r="E38" s="519">
        <f t="shared" si="1"/>
        <v>268.91815541930538</v>
      </c>
      <c r="F38" s="519">
        <f t="shared" si="2"/>
        <v>35.855754055907383</v>
      </c>
    </row>
    <row r="39" spans="1:6" x14ac:dyDescent="0.25">
      <c r="A39" t="s">
        <v>384</v>
      </c>
      <c r="B39" s="518">
        <v>58200</v>
      </c>
      <c r="C39" s="518">
        <f>Tableau1[[#This Row],[année 2020]]+(346.26*12)</f>
        <v>62355.12</v>
      </c>
      <c r="D39" s="519">
        <f t="shared" si="0"/>
        <v>5196.26</v>
      </c>
      <c r="E39" s="519">
        <f t="shared" si="1"/>
        <v>321.41815758425395</v>
      </c>
      <c r="F39" s="519">
        <f t="shared" si="2"/>
        <v>42.855754344567195</v>
      </c>
    </row>
    <row r="40" spans="1:6" x14ac:dyDescent="0.25">
      <c r="A40" t="s">
        <v>385</v>
      </c>
      <c r="B40" s="518">
        <v>49470</v>
      </c>
      <c r="C40" s="518">
        <f>Tableau1[[#This Row],[année 2020]]+(346.26*12)</f>
        <v>53625.120000000003</v>
      </c>
      <c r="D40" s="519">
        <f t="shared" si="0"/>
        <v>4468.76</v>
      </c>
      <c r="E40" s="519">
        <f t="shared" si="1"/>
        <v>276.41815572858377</v>
      </c>
      <c r="F40" s="519">
        <f t="shared" si="2"/>
        <v>36.855754097144505</v>
      </c>
    </row>
    <row r="41" spans="1:6" x14ac:dyDescent="0.25">
      <c r="A41" t="s">
        <v>386</v>
      </c>
      <c r="B41" s="518">
        <v>50925</v>
      </c>
      <c r="C41" s="518">
        <f>Tableau1[[#This Row],[année 2020]]+(346.26*12)</f>
        <v>55080.12</v>
      </c>
      <c r="D41" s="519">
        <f t="shared" si="0"/>
        <v>4590.01</v>
      </c>
      <c r="E41" s="519">
        <f t="shared" si="1"/>
        <v>283.9181560378621</v>
      </c>
      <c r="F41" s="519">
        <f t="shared" si="2"/>
        <v>37.855754138381613</v>
      </c>
    </row>
    <row r="42" spans="1:6" ht="30.75" customHeight="1" x14ac:dyDescent="0.25"/>
    <row r="43" spans="1:6" x14ac:dyDescent="0.25">
      <c r="A43" t="s">
        <v>387</v>
      </c>
    </row>
    <row r="44" spans="1:6" x14ac:dyDescent="0.25">
      <c r="A44" t="s">
        <v>388</v>
      </c>
    </row>
    <row r="45" spans="1:6" x14ac:dyDescent="0.25">
      <c r="A45" t="s">
        <v>389</v>
      </c>
    </row>
    <row r="46" spans="1:6" x14ac:dyDescent="0.25">
      <c r="A46" t="s">
        <v>390</v>
      </c>
    </row>
    <row r="47" spans="1:6" x14ac:dyDescent="0.25">
      <c r="A47" t="s">
        <v>391</v>
      </c>
    </row>
    <row r="49" spans="1:1" x14ac:dyDescent="0.25">
      <c r="A49" t="s">
        <v>392</v>
      </c>
    </row>
    <row r="50" spans="1:1" x14ac:dyDescent="0.25">
      <c r="A50" t="s">
        <v>393</v>
      </c>
    </row>
    <row r="51" spans="1:1" x14ac:dyDescent="0.25">
      <c r="A51" t="s">
        <v>394</v>
      </c>
    </row>
    <row r="52" spans="1:1" x14ac:dyDescent="0.25">
      <c r="A52" t="s">
        <v>395</v>
      </c>
    </row>
    <row r="53" spans="1:1" x14ac:dyDescent="0.25">
      <c r="A53" t="s">
        <v>396</v>
      </c>
    </row>
    <row r="55" spans="1:1" x14ac:dyDescent="0.25">
      <c r="A55" t="s">
        <v>397</v>
      </c>
    </row>
    <row r="56" spans="1:1" x14ac:dyDescent="0.25">
      <c r="A56" t="s">
        <v>398</v>
      </c>
    </row>
  </sheetData>
  <mergeCells count="1">
    <mergeCell ref="B1:D1"/>
  </mergeCells>
  <pageMargins left="0.25" right="0.25" top="0.75" bottom="0.75" header="0.3" footer="0.3"/>
  <pageSetup paperSize="9" scale="8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IW279"/>
  <sheetViews>
    <sheetView topLeftCell="A137" zoomScale="70" zoomScaleNormal="70" workbookViewId="0">
      <selection activeCell="Q132" sqref="Q132"/>
    </sheetView>
  </sheetViews>
  <sheetFormatPr baseColWidth="10" defaultColWidth="10.85546875" defaultRowHeight="15" x14ac:dyDescent="0.25"/>
  <cols>
    <col min="1" max="1" width="43" style="146" customWidth="1"/>
    <col min="2" max="2" width="21.5703125" style="146" customWidth="1"/>
    <col min="3" max="3" width="8.5703125" style="146" customWidth="1"/>
    <col min="4" max="4" width="13.5703125" style="147" customWidth="1"/>
    <col min="5" max="5" width="4.28515625" style="148" customWidth="1"/>
    <col min="6" max="13" width="3.85546875" style="148" customWidth="1"/>
    <col min="14" max="14" width="3.85546875" style="149" customWidth="1"/>
    <col min="15" max="15" width="14.7109375" style="150" customWidth="1"/>
    <col min="16" max="16" width="27" style="150" customWidth="1"/>
    <col min="17" max="17" width="33.5703125" style="151" customWidth="1"/>
    <col min="18" max="18" width="56.140625" style="151" customWidth="1"/>
    <col min="19" max="23" width="10.85546875" style="151"/>
    <col min="24" max="16384" width="10.85546875" style="146"/>
  </cols>
  <sheetData>
    <row r="1" spans="1:23" s="67" customFormat="1" ht="37.5" customHeight="1" x14ac:dyDescent="0.25">
      <c r="A1" s="694" t="s">
        <v>149</v>
      </c>
      <c r="B1" s="695"/>
      <c r="C1" s="695"/>
      <c r="D1" s="695"/>
      <c r="E1" s="695"/>
      <c r="F1" s="695"/>
      <c r="G1" s="695"/>
      <c r="H1" s="695"/>
      <c r="I1" s="695"/>
      <c r="J1" s="695"/>
      <c r="K1" s="695"/>
      <c r="L1" s="695"/>
      <c r="M1" s="695"/>
      <c r="N1" s="695"/>
      <c r="O1" s="695"/>
      <c r="P1" s="695"/>
      <c r="Q1" s="144"/>
      <c r="R1" s="145"/>
      <c r="S1" s="145"/>
      <c r="T1" s="145"/>
      <c r="U1" s="145"/>
      <c r="V1" s="145"/>
      <c r="W1" s="145"/>
    </row>
    <row r="2" spans="1:23" ht="8.25" customHeight="1" thickBot="1" x14ac:dyDescent="0.3"/>
    <row r="3" spans="1:23" ht="15.75" thickBot="1" x14ac:dyDescent="0.3">
      <c r="A3" s="60" t="s">
        <v>150</v>
      </c>
      <c r="B3" s="664"/>
      <c r="C3" s="665"/>
      <c r="D3" s="665"/>
      <c r="E3" s="665"/>
      <c r="F3" s="665"/>
      <c r="G3" s="665"/>
      <c r="H3" s="665"/>
      <c r="I3" s="665"/>
      <c r="J3" s="665"/>
      <c r="K3" s="665"/>
      <c r="L3" s="665"/>
      <c r="M3" s="665"/>
      <c r="N3" s="665"/>
      <c r="O3" s="665"/>
      <c r="P3" s="666"/>
    </row>
    <row r="4" spans="1:23" ht="15.75" thickBot="1" x14ac:dyDescent="0.3">
      <c r="A4" s="60" t="s">
        <v>151</v>
      </c>
      <c r="B4" s="664"/>
      <c r="C4" s="665"/>
      <c r="D4" s="665"/>
      <c r="E4" s="665"/>
      <c r="F4" s="665"/>
      <c r="G4" s="665"/>
      <c r="H4" s="665"/>
      <c r="I4" s="665"/>
      <c r="J4" s="665"/>
      <c r="K4" s="665"/>
      <c r="L4" s="665"/>
      <c r="M4" s="665"/>
      <c r="N4" s="665"/>
      <c r="O4" s="665"/>
      <c r="P4" s="666"/>
    </row>
    <row r="5" spans="1:23" ht="15.75" thickBot="1" x14ac:dyDescent="0.3">
      <c r="A5" s="60" t="s">
        <v>152</v>
      </c>
      <c r="B5" s="664"/>
      <c r="C5" s="665"/>
      <c r="D5" s="665"/>
      <c r="E5" s="665"/>
      <c r="F5" s="665"/>
      <c r="G5" s="665"/>
      <c r="H5" s="665"/>
      <c r="I5" s="665"/>
      <c r="J5" s="665"/>
      <c r="K5" s="665"/>
      <c r="L5" s="665"/>
      <c r="M5" s="665"/>
      <c r="N5" s="665"/>
      <c r="O5" s="665"/>
      <c r="P5" s="666"/>
    </row>
    <row r="6" spans="1:23" ht="30.75" thickBot="1" x14ac:dyDescent="0.3">
      <c r="A6" s="145" t="s">
        <v>153</v>
      </c>
      <c r="B6" s="664" t="s">
        <v>154</v>
      </c>
      <c r="C6" s="665"/>
      <c r="D6" s="665"/>
      <c r="E6" s="665"/>
      <c r="F6" s="665"/>
      <c r="G6" s="665"/>
      <c r="H6" s="665"/>
      <c r="I6" s="665"/>
      <c r="J6" s="665"/>
      <c r="K6" s="665"/>
      <c r="L6" s="665"/>
      <c r="M6" s="665"/>
      <c r="N6" s="665"/>
      <c r="O6" s="665"/>
      <c r="P6" s="666"/>
    </row>
    <row r="7" spans="1:23" ht="15.75" thickBot="1" x14ac:dyDescent="0.3">
      <c r="A7" s="145" t="s">
        <v>155</v>
      </c>
      <c r="B7" s="664" t="s">
        <v>156</v>
      </c>
      <c r="C7" s="665"/>
      <c r="D7" s="665"/>
      <c r="E7" s="665"/>
      <c r="F7" s="665"/>
      <c r="G7" s="665"/>
      <c r="H7" s="665"/>
      <c r="I7" s="665"/>
      <c r="J7" s="665"/>
      <c r="K7" s="665"/>
      <c r="L7" s="665"/>
      <c r="M7" s="665"/>
      <c r="N7" s="665"/>
      <c r="O7" s="665"/>
      <c r="P7" s="666"/>
    </row>
    <row r="8" spans="1:23" ht="15.75" thickBot="1" x14ac:dyDescent="0.3">
      <c r="A8" s="67" t="s">
        <v>157</v>
      </c>
      <c r="B8" s="664"/>
      <c r="C8" s="665"/>
      <c r="D8" s="665"/>
      <c r="E8" s="665"/>
      <c r="F8" s="665"/>
      <c r="G8" s="665"/>
      <c r="H8" s="665"/>
      <c r="I8" s="665"/>
      <c r="J8" s="665"/>
      <c r="K8" s="665"/>
      <c r="L8" s="665"/>
      <c r="M8" s="665"/>
      <c r="N8" s="665"/>
      <c r="O8" s="665"/>
      <c r="P8" s="666"/>
    </row>
    <row r="9" spans="1:23" ht="15.75" thickBot="1" x14ac:dyDescent="0.3">
      <c r="A9" s="60" t="s">
        <v>158</v>
      </c>
      <c r="B9" s="664"/>
      <c r="C9" s="665"/>
      <c r="D9" s="665"/>
      <c r="E9" s="665"/>
      <c r="F9" s="665"/>
      <c r="G9" s="665"/>
      <c r="H9" s="665"/>
      <c r="I9" s="665"/>
      <c r="J9" s="665"/>
      <c r="K9" s="665"/>
      <c r="L9" s="665"/>
      <c r="M9" s="665"/>
      <c r="N9" s="665"/>
      <c r="O9" s="665"/>
      <c r="P9" s="666"/>
    </row>
    <row r="10" spans="1:23" ht="7.5" customHeight="1" x14ac:dyDescent="0.25"/>
    <row r="11" spans="1:23" ht="17.25" customHeight="1" x14ac:dyDescent="0.25">
      <c r="A11" s="152" t="s">
        <v>159</v>
      </c>
      <c r="B11" s="146" t="s">
        <v>160</v>
      </c>
      <c r="D11" s="148"/>
    </row>
    <row r="12" spans="1:23" ht="17.25" customHeight="1" thickBot="1" x14ac:dyDescent="0.3">
      <c r="A12" s="153" t="s">
        <v>161</v>
      </c>
      <c r="D12" s="148"/>
    </row>
    <row r="13" spans="1:23" ht="15.75" thickBot="1" x14ac:dyDescent="0.3">
      <c r="A13" s="154" t="s">
        <v>162</v>
      </c>
      <c r="B13" s="155"/>
      <c r="C13" s="155"/>
      <c r="D13" s="156"/>
      <c r="E13" s="157"/>
      <c r="F13" s="157"/>
      <c r="G13" s="157"/>
      <c r="H13" s="157"/>
      <c r="I13" s="157"/>
      <c r="J13" s="157"/>
      <c r="K13" s="157"/>
      <c r="L13" s="157"/>
      <c r="M13" s="157"/>
    </row>
    <row r="14" spans="1:23" ht="15.75" thickBot="1" x14ac:dyDescent="0.3">
      <c r="A14" s="158" t="s">
        <v>163</v>
      </c>
      <c r="B14" s="155"/>
      <c r="C14" s="155"/>
      <c r="D14" s="159"/>
      <c r="E14" s="157"/>
      <c r="F14" s="157"/>
      <c r="G14" s="157"/>
      <c r="H14" s="157"/>
      <c r="I14" s="157"/>
      <c r="J14" s="157"/>
      <c r="K14" s="157"/>
      <c r="L14" s="157"/>
      <c r="M14" s="157"/>
    </row>
    <row r="15" spans="1:23" s="167" customFormat="1" ht="15.75" customHeight="1" thickBot="1" x14ac:dyDescent="0.3">
      <c r="A15" s="160" t="s">
        <v>164</v>
      </c>
      <c r="B15" s="161"/>
      <c r="C15" s="161"/>
      <c r="D15" s="162"/>
      <c r="E15" s="163"/>
      <c r="F15" s="163"/>
      <c r="G15" s="163"/>
      <c r="H15" s="163"/>
      <c r="I15" s="163"/>
      <c r="J15" s="163"/>
      <c r="K15" s="163"/>
      <c r="L15" s="163"/>
      <c r="M15" s="163"/>
      <c r="N15" s="164"/>
      <c r="O15" s="165"/>
      <c r="P15" s="165"/>
      <c r="Q15" s="166"/>
      <c r="R15" s="166"/>
      <c r="S15" s="166"/>
      <c r="T15" s="166"/>
      <c r="U15" s="166"/>
      <c r="V15" s="166"/>
      <c r="W15" s="166"/>
    </row>
    <row r="16" spans="1:23" s="167" customFormat="1" ht="7.5" customHeight="1" x14ac:dyDescent="0.2">
      <c r="D16" s="168"/>
      <c r="E16" s="169"/>
      <c r="F16" s="169"/>
      <c r="G16" s="169"/>
      <c r="H16" s="169"/>
      <c r="I16" s="169"/>
      <c r="J16" s="169"/>
      <c r="K16" s="169"/>
      <c r="L16" s="169"/>
      <c r="M16" s="169"/>
      <c r="N16" s="164"/>
      <c r="O16" s="165"/>
      <c r="P16" s="165"/>
      <c r="Q16" s="166"/>
      <c r="R16" s="166"/>
      <c r="S16" s="166"/>
      <c r="T16" s="166"/>
      <c r="U16" s="166"/>
      <c r="V16" s="166"/>
      <c r="W16" s="166"/>
    </row>
    <row r="17" spans="1:257" ht="54.75" customHeight="1" x14ac:dyDescent="0.25">
      <c r="A17" s="667" t="s">
        <v>165</v>
      </c>
      <c r="B17" s="668"/>
      <c r="C17" s="668"/>
      <c r="D17" s="668"/>
      <c r="E17" s="668"/>
      <c r="F17" s="668"/>
      <c r="G17" s="668"/>
      <c r="H17" s="668"/>
      <c r="I17" s="668"/>
      <c r="J17" s="668"/>
      <c r="K17" s="668"/>
      <c r="L17" s="668"/>
      <c r="M17" s="668"/>
      <c r="N17" s="668"/>
      <c r="O17" s="668"/>
      <c r="P17" s="668"/>
      <c r="Q17" s="170"/>
      <c r="R17" s="146"/>
      <c r="S17" s="146"/>
      <c r="T17" s="146"/>
      <c r="U17" s="146"/>
      <c r="V17" s="146"/>
      <c r="W17" s="146"/>
    </row>
    <row r="18" spans="1:257" ht="17.25" customHeight="1" thickBot="1" x14ac:dyDescent="0.3">
      <c r="A18" s="67" t="s">
        <v>166</v>
      </c>
    </row>
    <row r="19" spans="1:257" ht="16.5" customHeight="1" x14ac:dyDescent="0.25">
      <c r="A19" s="155"/>
      <c r="B19" s="669" t="s">
        <v>167</v>
      </c>
      <c r="C19" s="671" t="s">
        <v>168</v>
      </c>
      <c r="D19" s="673" t="s">
        <v>169</v>
      </c>
      <c r="E19" s="675" t="s">
        <v>170</v>
      </c>
      <c r="F19" s="675"/>
      <c r="G19" s="675"/>
      <c r="H19" s="675"/>
      <c r="I19" s="675"/>
      <c r="J19" s="675"/>
      <c r="K19" s="675"/>
      <c r="L19" s="675"/>
      <c r="M19" s="675"/>
      <c r="N19" s="675"/>
      <c r="O19" s="676" t="s">
        <v>171</v>
      </c>
      <c r="P19" s="678" t="s">
        <v>172</v>
      </c>
      <c r="Q19" s="171"/>
    </row>
    <row r="20" spans="1:257" ht="35.25" customHeight="1" thickBot="1" x14ac:dyDescent="0.3">
      <c r="A20" s="155"/>
      <c r="B20" s="670"/>
      <c r="C20" s="672"/>
      <c r="D20" s="674"/>
      <c r="E20" s="172" t="s">
        <v>173</v>
      </c>
      <c r="F20" s="172" t="s">
        <v>174</v>
      </c>
      <c r="G20" s="172" t="s">
        <v>175</v>
      </c>
      <c r="H20" s="172" t="s">
        <v>176</v>
      </c>
      <c r="I20" s="172" t="s">
        <v>177</v>
      </c>
      <c r="J20" s="172" t="s">
        <v>178</v>
      </c>
      <c r="K20" s="172" t="s">
        <v>179</v>
      </c>
      <c r="L20" s="172" t="s">
        <v>180</v>
      </c>
      <c r="M20" s="172" t="s">
        <v>181</v>
      </c>
      <c r="N20" s="172" t="s">
        <v>182</v>
      </c>
      <c r="O20" s="677"/>
      <c r="P20" s="679"/>
      <c r="Q20" s="173" t="s">
        <v>183</v>
      </c>
    </row>
    <row r="21" spans="1:257" ht="81" customHeight="1" x14ac:dyDescent="0.25">
      <c r="A21" s="680" t="s">
        <v>184</v>
      </c>
      <c r="B21" s="681"/>
      <c r="C21" s="681"/>
      <c r="D21" s="681"/>
      <c r="E21" s="681"/>
      <c r="F21" s="681"/>
      <c r="G21" s="681"/>
      <c r="H21" s="681"/>
      <c r="I21" s="681"/>
      <c r="J21" s="681"/>
      <c r="K21" s="681"/>
      <c r="L21" s="681"/>
      <c r="M21" s="681"/>
      <c r="N21" s="681"/>
      <c r="O21" s="681"/>
      <c r="P21" s="682"/>
      <c r="Q21" s="174"/>
    </row>
    <row r="22" spans="1:257" ht="23.25" customHeight="1" x14ac:dyDescent="0.3">
      <c r="A22" s="683" t="s">
        <v>185</v>
      </c>
      <c r="B22" s="684"/>
      <c r="C22" s="684"/>
      <c r="D22" s="684"/>
      <c r="E22" s="684"/>
      <c r="F22" s="684"/>
      <c r="G22" s="684"/>
      <c r="H22" s="684"/>
      <c r="I22" s="684"/>
      <c r="J22" s="684"/>
      <c r="K22" s="684"/>
      <c r="L22" s="684"/>
      <c r="M22" s="684"/>
      <c r="N22" s="684"/>
      <c r="O22" s="684"/>
      <c r="P22" s="175"/>
      <c r="Q22" s="176"/>
    </row>
    <row r="23" spans="1:257" s="496" customFormat="1" ht="144" customHeight="1" x14ac:dyDescent="0.25">
      <c r="A23" s="493" t="s">
        <v>186</v>
      </c>
      <c r="B23" s="295" t="s">
        <v>187</v>
      </c>
      <c r="C23" s="295" t="s">
        <v>188</v>
      </c>
      <c r="D23" s="230">
        <v>150</v>
      </c>
      <c r="E23" s="685"/>
      <c r="F23" s="686"/>
      <c r="G23" s="686"/>
      <c r="H23" s="686"/>
      <c r="I23" s="686"/>
      <c r="J23" s="686"/>
      <c r="K23" s="686"/>
      <c r="L23" s="686"/>
      <c r="M23" s="686"/>
      <c r="N23" s="687"/>
      <c r="O23" s="494">
        <f>D23*E23</f>
        <v>0</v>
      </c>
      <c r="P23" s="495">
        <f>O23*D15</f>
        <v>0</v>
      </c>
      <c r="Q23" s="177" t="s">
        <v>189</v>
      </c>
      <c r="R23" s="208"/>
      <c r="S23" s="208"/>
      <c r="T23" s="208"/>
      <c r="U23" s="208"/>
      <c r="V23" s="208"/>
      <c r="W23" s="208"/>
    </row>
    <row r="24" spans="1:257" ht="21.75" customHeight="1" x14ac:dyDescent="0.3">
      <c r="A24" s="688" t="s">
        <v>190</v>
      </c>
      <c r="B24" s="689"/>
      <c r="C24" s="689"/>
      <c r="D24" s="689"/>
      <c r="E24" s="689"/>
      <c r="F24" s="689"/>
      <c r="G24" s="689"/>
      <c r="H24" s="689"/>
      <c r="I24" s="689"/>
      <c r="J24" s="689"/>
      <c r="K24" s="689"/>
      <c r="L24" s="689"/>
      <c r="M24" s="689"/>
      <c r="N24" s="689"/>
      <c r="O24" s="690"/>
      <c r="P24" s="180"/>
      <c r="Q24" s="181"/>
      <c r="R24" s="178"/>
      <c r="S24" s="178"/>
      <c r="T24" s="178"/>
      <c r="U24" s="178"/>
      <c r="V24" s="178"/>
      <c r="W24" s="178"/>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79"/>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79"/>
      <c r="DB24" s="179"/>
      <c r="DC24" s="179"/>
      <c r="DD24" s="179"/>
      <c r="DE24" s="179"/>
      <c r="DF24" s="179"/>
      <c r="DG24" s="179"/>
      <c r="DH24" s="179"/>
      <c r="DI24" s="179"/>
      <c r="DJ24" s="179"/>
      <c r="DK24" s="179"/>
      <c r="DL24" s="179"/>
      <c r="DM24" s="179"/>
      <c r="DN24" s="179"/>
      <c r="DO24" s="179"/>
      <c r="DP24" s="179"/>
      <c r="DQ24" s="179"/>
      <c r="DR24" s="179"/>
      <c r="DS24" s="179"/>
      <c r="DT24" s="179"/>
      <c r="DU24" s="179"/>
      <c r="DV24" s="179"/>
      <c r="DW24" s="179"/>
      <c r="DX24" s="179"/>
      <c r="DY24" s="179"/>
      <c r="DZ24" s="179"/>
      <c r="EA24" s="179"/>
      <c r="EB24" s="179"/>
      <c r="EC24" s="179"/>
      <c r="ED24" s="179"/>
      <c r="EE24" s="179"/>
      <c r="EF24" s="179"/>
      <c r="EG24" s="179"/>
      <c r="EH24" s="179"/>
      <c r="EI24" s="179"/>
      <c r="EJ24" s="179"/>
      <c r="EK24" s="179"/>
      <c r="EL24" s="179"/>
      <c r="EM24" s="179"/>
      <c r="EN24" s="179"/>
      <c r="EO24" s="179"/>
      <c r="EP24" s="179"/>
      <c r="EQ24" s="179"/>
      <c r="ER24" s="179"/>
      <c r="ES24" s="179"/>
      <c r="ET24" s="179"/>
      <c r="EU24" s="179"/>
      <c r="EV24" s="179"/>
      <c r="EW24" s="179"/>
      <c r="EX24" s="179"/>
      <c r="EY24" s="179"/>
      <c r="EZ24" s="179"/>
      <c r="FA24" s="179"/>
      <c r="FB24" s="179"/>
      <c r="FC24" s="179"/>
      <c r="FD24" s="179"/>
      <c r="FE24" s="179"/>
      <c r="FF24" s="179"/>
      <c r="FG24" s="179"/>
      <c r="FH24" s="179"/>
      <c r="FI24" s="179"/>
      <c r="FJ24" s="179"/>
      <c r="FK24" s="179"/>
      <c r="FL24" s="179"/>
      <c r="FM24" s="179"/>
      <c r="FN24" s="179"/>
      <c r="FO24" s="179"/>
      <c r="FP24" s="179"/>
      <c r="FQ24" s="179"/>
      <c r="FR24" s="179"/>
      <c r="FS24" s="179"/>
      <c r="FT24" s="179"/>
      <c r="FU24" s="179"/>
      <c r="FV24" s="179"/>
      <c r="FW24" s="179"/>
      <c r="FX24" s="179"/>
      <c r="FY24" s="179"/>
      <c r="FZ24" s="179"/>
      <c r="GA24" s="179"/>
      <c r="GB24" s="179"/>
      <c r="GC24" s="179"/>
      <c r="GD24" s="179"/>
      <c r="GE24" s="179"/>
      <c r="GF24" s="179"/>
      <c r="GG24" s="179"/>
      <c r="GH24" s="179"/>
      <c r="GI24" s="179"/>
      <c r="GJ24" s="179"/>
      <c r="GK24" s="179"/>
      <c r="GL24" s="179"/>
      <c r="GM24" s="179"/>
      <c r="GN24" s="179"/>
      <c r="GO24" s="179"/>
      <c r="GP24" s="179"/>
      <c r="GQ24" s="179"/>
      <c r="GR24" s="179"/>
      <c r="GS24" s="179"/>
      <c r="GT24" s="179"/>
      <c r="GU24" s="179"/>
      <c r="GV24" s="179"/>
      <c r="GW24" s="179"/>
      <c r="GX24" s="179"/>
      <c r="GY24" s="179"/>
      <c r="GZ24" s="179"/>
      <c r="HA24" s="179"/>
      <c r="HB24" s="179"/>
      <c r="HC24" s="179"/>
      <c r="HD24" s="179"/>
      <c r="HE24" s="179"/>
      <c r="HF24" s="179"/>
      <c r="HG24" s="179"/>
      <c r="HH24" s="179"/>
      <c r="HI24" s="179"/>
      <c r="HJ24" s="179"/>
      <c r="HK24" s="179"/>
      <c r="HL24" s="179"/>
      <c r="HM24" s="179"/>
      <c r="HN24" s="179"/>
      <c r="HO24" s="179"/>
      <c r="HP24" s="179"/>
      <c r="HQ24" s="179"/>
      <c r="HR24" s="179"/>
      <c r="HS24" s="179"/>
      <c r="HT24" s="179"/>
      <c r="HU24" s="179"/>
      <c r="HV24" s="179"/>
      <c r="HW24" s="179"/>
      <c r="HX24" s="179"/>
      <c r="HY24" s="179"/>
      <c r="HZ24" s="179"/>
      <c r="IA24" s="179"/>
      <c r="IB24" s="179"/>
      <c r="IC24" s="179"/>
      <c r="ID24" s="179"/>
      <c r="IE24" s="179"/>
      <c r="IF24" s="179"/>
      <c r="IG24" s="179"/>
      <c r="IH24" s="179"/>
      <c r="II24" s="179"/>
      <c r="IJ24" s="179"/>
      <c r="IK24" s="179"/>
      <c r="IL24" s="179"/>
      <c r="IM24" s="179"/>
      <c r="IN24" s="179"/>
      <c r="IO24" s="179"/>
      <c r="IP24" s="179"/>
      <c r="IQ24" s="179"/>
      <c r="IR24" s="179"/>
      <c r="IS24" s="179"/>
      <c r="IT24" s="179"/>
      <c r="IU24" s="179"/>
      <c r="IV24" s="179"/>
      <c r="IW24" s="179"/>
    </row>
    <row r="25" spans="1:257" s="179" customFormat="1" ht="28.5" customHeight="1" thickBot="1" x14ac:dyDescent="0.3">
      <c r="A25" s="182" t="s">
        <v>191</v>
      </c>
      <c r="B25" s="183" t="s">
        <v>192</v>
      </c>
      <c r="C25" s="183" t="s">
        <v>188</v>
      </c>
      <c r="D25" s="184">
        <v>100</v>
      </c>
      <c r="E25" s="691"/>
      <c r="F25" s="692"/>
      <c r="G25" s="692"/>
      <c r="H25" s="692"/>
      <c r="I25" s="692"/>
      <c r="J25" s="692"/>
      <c r="K25" s="692"/>
      <c r="L25" s="692"/>
      <c r="M25" s="692"/>
      <c r="N25" s="693"/>
      <c r="O25" s="185">
        <f>D25*E25</f>
        <v>0</v>
      </c>
      <c r="P25" s="186">
        <f>O25*D15</f>
        <v>0</v>
      </c>
      <c r="Q25" s="187" t="s">
        <v>193</v>
      </c>
      <c r="R25" s="178"/>
      <c r="S25" s="178"/>
      <c r="T25" s="178"/>
      <c r="U25" s="178"/>
      <c r="V25" s="178"/>
      <c r="W25" s="178"/>
    </row>
    <row r="26" spans="1:257" s="179" customFormat="1" ht="28.5" customHeight="1" thickBot="1" x14ac:dyDescent="0.3">
      <c r="A26" s="188"/>
      <c r="B26" s="188"/>
      <c r="C26" s="188"/>
      <c r="D26" s="189"/>
      <c r="E26" s="190"/>
      <c r="F26" s="190"/>
      <c r="G26" s="190"/>
      <c r="H26" s="190"/>
      <c r="I26" s="190"/>
      <c r="J26" s="190"/>
      <c r="K26" s="190"/>
      <c r="L26" s="190"/>
      <c r="M26" s="190"/>
      <c r="N26" s="191"/>
      <c r="O26" s="192"/>
      <c r="P26" s="192"/>
      <c r="Q26" s="181"/>
      <c r="R26" s="178"/>
      <c r="S26" s="178"/>
      <c r="T26" s="178"/>
      <c r="U26" s="178"/>
      <c r="V26" s="178"/>
      <c r="W26" s="178"/>
    </row>
    <row r="27" spans="1:257" s="67" customFormat="1" ht="80.25" customHeight="1" x14ac:dyDescent="0.25">
      <c r="A27" s="661" t="s">
        <v>194</v>
      </c>
      <c r="B27" s="662"/>
      <c r="C27" s="662"/>
      <c r="D27" s="662"/>
      <c r="E27" s="662"/>
      <c r="F27" s="662"/>
      <c r="G27" s="662"/>
      <c r="H27" s="662"/>
      <c r="I27" s="662"/>
      <c r="J27" s="662"/>
      <c r="K27" s="662"/>
      <c r="L27" s="662"/>
      <c r="M27" s="662"/>
      <c r="N27" s="662"/>
      <c r="O27" s="662"/>
      <c r="P27" s="663"/>
      <c r="Q27" s="193"/>
      <c r="R27" s="194"/>
      <c r="S27" s="194"/>
      <c r="T27" s="194"/>
      <c r="U27" s="194"/>
      <c r="V27" s="194"/>
      <c r="W27" s="194"/>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5"/>
      <c r="BH27" s="195"/>
      <c r="BI27" s="195"/>
      <c r="BJ27" s="195"/>
      <c r="BK27" s="195"/>
      <c r="BL27" s="195"/>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5"/>
      <c r="CO27" s="195"/>
      <c r="CP27" s="195"/>
      <c r="CQ27" s="195"/>
      <c r="CR27" s="195"/>
      <c r="CS27" s="195"/>
      <c r="CT27" s="195"/>
      <c r="CU27" s="195"/>
      <c r="CV27" s="195"/>
      <c r="CW27" s="195"/>
      <c r="CX27" s="195"/>
      <c r="CY27" s="195"/>
      <c r="CZ27" s="195"/>
      <c r="DA27" s="195"/>
      <c r="DB27" s="195"/>
      <c r="DC27" s="195"/>
      <c r="DD27" s="195"/>
      <c r="DE27" s="195"/>
      <c r="DF27" s="195"/>
      <c r="DG27" s="195"/>
      <c r="DH27" s="195"/>
      <c r="DI27" s="195"/>
      <c r="DJ27" s="195"/>
      <c r="DK27" s="195"/>
      <c r="DL27" s="195"/>
      <c r="DM27" s="195"/>
      <c r="DN27" s="195"/>
      <c r="DO27" s="195"/>
      <c r="DP27" s="195"/>
      <c r="DQ27" s="195"/>
      <c r="DR27" s="195"/>
      <c r="DS27" s="195"/>
      <c r="DT27" s="195"/>
      <c r="DU27" s="195"/>
      <c r="DV27" s="195"/>
      <c r="DW27" s="195"/>
      <c r="DX27" s="195"/>
      <c r="DY27" s="195"/>
      <c r="DZ27" s="195"/>
      <c r="EA27" s="195"/>
      <c r="EB27" s="195"/>
      <c r="EC27" s="195"/>
      <c r="ED27" s="195"/>
      <c r="EE27" s="195"/>
      <c r="EF27" s="195"/>
      <c r="EG27" s="195"/>
      <c r="EH27" s="195"/>
      <c r="EI27" s="195"/>
      <c r="EJ27" s="195"/>
      <c r="EK27" s="195"/>
      <c r="EL27" s="195"/>
      <c r="EM27" s="195"/>
      <c r="EN27" s="195"/>
      <c r="EO27" s="195"/>
      <c r="EP27" s="195"/>
      <c r="EQ27" s="195"/>
      <c r="ER27" s="195"/>
      <c r="ES27" s="195"/>
      <c r="ET27" s="195"/>
      <c r="EU27" s="195"/>
      <c r="EV27" s="195"/>
      <c r="EW27" s="195"/>
      <c r="EX27" s="195"/>
      <c r="EY27" s="195"/>
      <c r="EZ27" s="195"/>
      <c r="FA27" s="195"/>
      <c r="FB27" s="195"/>
      <c r="FC27" s="195"/>
      <c r="FD27" s="195"/>
      <c r="FE27" s="195"/>
      <c r="FF27" s="195"/>
      <c r="FG27" s="195"/>
      <c r="FH27" s="195"/>
      <c r="FI27" s="195"/>
      <c r="FJ27" s="195"/>
      <c r="FK27" s="195"/>
      <c r="FL27" s="195"/>
      <c r="FM27" s="195"/>
      <c r="FN27" s="195"/>
      <c r="FO27" s="195"/>
      <c r="FP27" s="195"/>
      <c r="FQ27" s="195"/>
      <c r="FR27" s="195"/>
      <c r="FS27" s="195"/>
      <c r="FT27" s="195"/>
      <c r="FU27" s="195"/>
      <c r="FV27" s="195"/>
      <c r="FW27" s="195"/>
      <c r="FX27" s="195"/>
      <c r="FY27" s="195"/>
      <c r="FZ27" s="195"/>
      <c r="GA27" s="195"/>
      <c r="GB27" s="195"/>
      <c r="GC27" s="195"/>
      <c r="GD27" s="195"/>
      <c r="GE27" s="195"/>
      <c r="GF27" s="195"/>
      <c r="GG27" s="195"/>
      <c r="GH27" s="195"/>
      <c r="GI27" s="195"/>
      <c r="GJ27" s="195"/>
      <c r="GK27" s="195"/>
      <c r="GL27" s="195"/>
      <c r="GM27" s="195"/>
      <c r="GN27" s="195"/>
      <c r="GO27" s="195"/>
      <c r="GP27" s="195"/>
      <c r="GQ27" s="195"/>
      <c r="GR27" s="195"/>
      <c r="GS27" s="195"/>
      <c r="GT27" s="195"/>
      <c r="GU27" s="195"/>
      <c r="GV27" s="195"/>
      <c r="GW27" s="195"/>
      <c r="GX27" s="195"/>
      <c r="GY27" s="195"/>
      <c r="GZ27" s="195"/>
      <c r="HA27" s="195"/>
      <c r="HB27" s="195"/>
      <c r="HC27" s="195"/>
      <c r="HD27" s="195"/>
      <c r="HE27" s="195"/>
      <c r="HF27" s="195"/>
      <c r="HG27" s="195"/>
      <c r="HH27" s="195"/>
      <c r="HI27" s="195"/>
      <c r="HJ27" s="195"/>
      <c r="HK27" s="195"/>
      <c r="HL27" s="195"/>
      <c r="HM27" s="195"/>
      <c r="HN27" s="195"/>
      <c r="HO27" s="195"/>
      <c r="HP27" s="195"/>
      <c r="HQ27" s="195"/>
      <c r="HR27" s="195"/>
      <c r="HS27" s="195"/>
      <c r="HT27" s="195"/>
      <c r="HU27" s="195"/>
      <c r="HV27" s="195"/>
      <c r="HW27" s="195"/>
      <c r="HX27" s="195"/>
      <c r="HY27" s="195"/>
      <c r="HZ27" s="195"/>
      <c r="IA27" s="195"/>
      <c r="IB27" s="195"/>
      <c r="IC27" s="195"/>
      <c r="ID27" s="195"/>
      <c r="IE27" s="195"/>
      <c r="IF27" s="195"/>
      <c r="IG27" s="195"/>
      <c r="IH27" s="195"/>
      <c r="II27" s="195"/>
      <c r="IJ27" s="195"/>
      <c r="IK27" s="195"/>
      <c r="IL27" s="195"/>
      <c r="IM27" s="195"/>
      <c r="IN27" s="195"/>
      <c r="IO27" s="195"/>
      <c r="IP27" s="195"/>
      <c r="IQ27" s="195"/>
      <c r="IR27" s="195"/>
      <c r="IS27" s="195"/>
      <c r="IT27" s="195"/>
      <c r="IU27" s="195"/>
      <c r="IV27" s="195"/>
      <c r="IW27" s="195"/>
    </row>
    <row r="28" spans="1:257" s="138" customFormat="1" ht="25.5" customHeight="1" x14ac:dyDescent="0.3">
      <c r="A28" s="513" t="s">
        <v>326</v>
      </c>
      <c r="B28" s="514" t="s">
        <v>325</v>
      </c>
      <c r="C28" s="514"/>
      <c r="D28" s="516">
        <v>36.86</v>
      </c>
      <c r="E28" s="505"/>
      <c r="F28" s="505"/>
      <c r="G28" s="505"/>
      <c r="H28" s="505"/>
      <c r="I28" s="505"/>
      <c r="J28" s="505"/>
      <c r="K28" s="505"/>
      <c r="L28" s="505"/>
      <c r="M28" s="505"/>
      <c r="N28" s="505"/>
      <c r="O28" s="506"/>
      <c r="P28" s="196"/>
      <c r="Q28" s="197"/>
      <c r="R28" s="178"/>
      <c r="S28" s="178"/>
      <c r="T28" s="178"/>
      <c r="U28" s="178"/>
      <c r="V28" s="178"/>
      <c r="W28" s="178"/>
    </row>
    <row r="29" spans="1:257" s="138" customFormat="1" x14ac:dyDescent="0.25">
      <c r="A29" s="198" t="s">
        <v>328</v>
      </c>
      <c r="B29" s="93" t="s">
        <v>327</v>
      </c>
      <c r="C29" s="199" t="s">
        <v>195</v>
      </c>
      <c r="D29" s="200">
        <v>136</v>
      </c>
      <c r="E29" s="623"/>
      <c r="F29" s="624"/>
      <c r="G29" s="624"/>
      <c r="H29" s="624"/>
      <c r="I29" s="624"/>
      <c r="J29" s="624"/>
      <c r="K29" s="624"/>
      <c r="L29" s="624"/>
      <c r="M29" s="624"/>
      <c r="N29" s="625"/>
      <c r="O29" s="201">
        <f>D29*(E29+F29+G29+H29+I29+K29+L29+M29+N29)</f>
        <v>0</v>
      </c>
      <c r="P29" s="202">
        <f>O29*D15</f>
        <v>0</v>
      </c>
      <c r="Q29" s="203"/>
      <c r="R29" s="151"/>
      <c r="S29" s="151"/>
      <c r="T29" s="151"/>
      <c r="U29" s="151"/>
      <c r="V29" s="151"/>
      <c r="W29" s="151"/>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6"/>
      <c r="DD29" s="146"/>
      <c r="DE29" s="146"/>
      <c r="DF29" s="146"/>
      <c r="DG29" s="146"/>
      <c r="DH29" s="146"/>
      <c r="DI29" s="146"/>
      <c r="DJ29" s="146"/>
      <c r="DK29" s="146"/>
      <c r="DL29" s="146"/>
      <c r="DM29" s="146"/>
      <c r="DN29" s="146"/>
      <c r="DO29" s="146"/>
      <c r="DP29" s="146"/>
      <c r="DQ29" s="146"/>
      <c r="DR29" s="146"/>
      <c r="DS29" s="146"/>
      <c r="DT29" s="146"/>
      <c r="DU29" s="146"/>
      <c r="DV29" s="146"/>
      <c r="DW29" s="146"/>
      <c r="DX29" s="146"/>
      <c r="DY29" s="146"/>
      <c r="DZ29" s="146"/>
      <c r="EA29" s="146"/>
      <c r="EB29" s="146"/>
      <c r="EC29" s="146"/>
      <c r="ED29" s="146"/>
      <c r="EE29" s="146"/>
      <c r="EF29" s="146"/>
      <c r="EG29" s="146"/>
      <c r="EH29" s="146"/>
      <c r="EI29" s="146"/>
      <c r="EJ29" s="146"/>
      <c r="EK29" s="146"/>
      <c r="EL29" s="146"/>
      <c r="EM29" s="146"/>
      <c r="EN29" s="146"/>
      <c r="EO29" s="146"/>
      <c r="EP29" s="146"/>
      <c r="EQ29" s="146"/>
      <c r="ER29" s="146"/>
      <c r="ES29" s="146"/>
      <c r="ET29" s="146"/>
      <c r="EU29" s="146"/>
      <c r="EV29" s="146"/>
      <c r="EW29" s="146"/>
      <c r="EX29" s="146"/>
      <c r="EY29" s="146"/>
      <c r="EZ29" s="146"/>
      <c r="FA29" s="146"/>
      <c r="FB29" s="146"/>
      <c r="FC29" s="146"/>
      <c r="FD29" s="146"/>
      <c r="FE29" s="146"/>
      <c r="FF29" s="146"/>
      <c r="FG29" s="146"/>
      <c r="FH29" s="146"/>
      <c r="FI29" s="146"/>
      <c r="FJ29" s="146"/>
      <c r="FK29" s="146"/>
      <c r="FL29" s="146"/>
      <c r="FM29" s="146"/>
      <c r="FN29" s="146"/>
      <c r="FO29" s="146"/>
      <c r="FP29" s="146"/>
      <c r="FQ29" s="146"/>
      <c r="FR29" s="146"/>
      <c r="FS29" s="146"/>
      <c r="FT29" s="146"/>
      <c r="FU29" s="146"/>
      <c r="FV29" s="146"/>
      <c r="FW29" s="146"/>
      <c r="FX29" s="146"/>
      <c r="FY29" s="146"/>
      <c r="FZ29" s="146"/>
      <c r="GA29" s="146"/>
      <c r="GB29" s="146"/>
      <c r="GC29" s="146"/>
      <c r="GD29" s="146"/>
      <c r="GE29" s="146"/>
      <c r="GF29" s="146"/>
      <c r="GG29" s="146"/>
      <c r="GH29" s="146"/>
      <c r="GI29" s="146"/>
      <c r="GJ29" s="146"/>
      <c r="GK29" s="146"/>
      <c r="GL29" s="146"/>
      <c r="GM29" s="146"/>
      <c r="GN29" s="146"/>
      <c r="GO29" s="146"/>
      <c r="GP29" s="146"/>
      <c r="GQ29" s="146"/>
      <c r="GR29" s="146"/>
      <c r="GS29" s="146"/>
      <c r="GT29" s="146"/>
      <c r="GU29" s="146"/>
      <c r="GV29" s="146"/>
      <c r="GW29" s="146"/>
      <c r="GX29" s="146"/>
      <c r="GY29" s="146"/>
      <c r="GZ29" s="146"/>
      <c r="HA29" s="146"/>
      <c r="HB29" s="146"/>
      <c r="HC29" s="146"/>
      <c r="HD29" s="146"/>
      <c r="HE29" s="146"/>
      <c r="HF29" s="146"/>
      <c r="HG29" s="146"/>
      <c r="HH29" s="146"/>
      <c r="HI29" s="146"/>
      <c r="HJ29" s="146"/>
      <c r="HK29" s="146"/>
      <c r="HL29" s="146"/>
      <c r="HM29" s="146"/>
      <c r="HN29" s="146"/>
      <c r="HO29" s="146"/>
      <c r="HP29" s="146"/>
      <c r="HQ29" s="146"/>
      <c r="HR29" s="146"/>
      <c r="HS29" s="146"/>
      <c r="HT29" s="146"/>
      <c r="HU29" s="146"/>
      <c r="HV29" s="146"/>
      <c r="HW29" s="146"/>
      <c r="HX29" s="146"/>
      <c r="HY29" s="146"/>
      <c r="HZ29" s="146"/>
      <c r="IA29" s="146"/>
      <c r="IB29" s="146"/>
      <c r="IC29" s="146"/>
      <c r="ID29" s="146"/>
      <c r="IE29" s="146"/>
      <c r="IF29" s="146"/>
      <c r="IG29" s="146"/>
      <c r="IH29" s="146"/>
      <c r="II29" s="146"/>
      <c r="IJ29" s="146"/>
      <c r="IK29" s="146"/>
      <c r="IL29" s="146"/>
      <c r="IM29" s="146"/>
      <c r="IN29" s="146"/>
      <c r="IO29" s="146"/>
      <c r="IP29" s="146"/>
      <c r="IQ29" s="146"/>
      <c r="IR29" s="146"/>
      <c r="IS29" s="146"/>
      <c r="IT29" s="146"/>
      <c r="IU29" s="146"/>
      <c r="IV29" s="146"/>
      <c r="IW29" s="146"/>
    </row>
    <row r="30" spans="1:257" s="138" customFormat="1" x14ac:dyDescent="0.25">
      <c r="A30" s="198"/>
      <c r="B30" s="93" t="s">
        <v>329</v>
      </c>
      <c r="C30" s="199"/>
      <c r="D30" s="200"/>
      <c r="E30" s="509"/>
      <c r="F30" s="510"/>
      <c r="G30" s="510"/>
      <c r="H30" s="510"/>
      <c r="I30" s="510"/>
      <c r="J30" s="510"/>
      <c r="K30" s="510"/>
      <c r="L30" s="510"/>
      <c r="M30" s="510"/>
      <c r="N30" s="511"/>
      <c r="O30" s="201"/>
      <c r="P30" s="202"/>
      <c r="Q30" s="203"/>
      <c r="R30" s="151"/>
      <c r="S30" s="151"/>
      <c r="T30" s="151"/>
      <c r="U30" s="151"/>
      <c r="V30" s="151"/>
      <c r="W30" s="151"/>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146"/>
      <c r="HN30" s="146"/>
      <c r="HO30" s="146"/>
      <c r="HP30" s="146"/>
      <c r="HQ30" s="146"/>
      <c r="HR30" s="146"/>
      <c r="HS30" s="146"/>
      <c r="HT30" s="146"/>
      <c r="HU30" s="146"/>
      <c r="HV30" s="146"/>
      <c r="HW30" s="146"/>
      <c r="HX30" s="146"/>
      <c r="HY30" s="146"/>
      <c r="HZ30" s="146"/>
      <c r="IA30" s="146"/>
      <c r="IB30" s="146"/>
      <c r="IC30" s="146"/>
      <c r="ID30" s="146"/>
      <c r="IE30" s="146"/>
      <c r="IF30" s="146"/>
      <c r="IG30" s="146"/>
      <c r="IH30" s="146"/>
      <c r="II30" s="146"/>
      <c r="IJ30" s="146"/>
      <c r="IK30" s="146"/>
      <c r="IL30" s="146"/>
      <c r="IM30" s="146"/>
      <c r="IN30" s="146"/>
      <c r="IO30" s="146"/>
      <c r="IP30" s="146"/>
      <c r="IQ30" s="146"/>
      <c r="IR30" s="146"/>
      <c r="IS30" s="146"/>
      <c r="IT30" s="146"/>
      <c r="IU30" s="146"/>
      <c r="IV30" s="146"/>
      <c r="IW30" s="146"/>
    </row>
    <row r="31" spans="1:257" s="138" customFormat="1" ht="77.25" customHeight="1" x14ac:dyDescent="0.25">
      <c r="A31" s="204" t="s">
        <v>324</v>
      </c>
      <c r="B31" s="199">
        <v>2</v>
      </c>
      <c r="C31" s="199" t="s">
        <v>195</v>
      </c>
      <c r="D31" s="200">
        <f>$D$28*B31</f>
        <v>73.72</v>
      </c>
      <c r="E31" s="205"/>
      <c r="F31" s="206"/>
      <c r="G31" s="206"/>
      <c r="H31" s="206"/>
      <c r="I31" s="206"/>
      <c r="J31" s="206"/>
      <c r="K31" s="206"/>
      <c r="L31" s="206"/>
      <c r="M31" s="206"/>
      <c r="N31" s="207"/>
      <c r="O31" s="201">
        <f>D31*(E31+F31+G31+H31+I31+J31+K31+L31+M31+N31)</f>
        <v>0</v>
      </c>
      <c r="P31" s="202">
        <f>O31*D14</f>
        <v>0</v>
      </c>
      <c r="Q31" s="203"/>
      <c r="R31" s="151"/>
      <c r="S31" s="151"/>
      <c r="T31" s="151"/>
      <c r="U31" s="151"/>
      <c r="V31" s="151"/>
      <c r="W31" s="151"/>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c r="IF31" s="146"/>
      <c r="IG31" s="146"/>
      <c r="IH31" s="146"/>
      <c r="II31" s="146"/>
      <c r="IJ31" s="146"/>
      <c r="IK31" s="146"/>
      <c r="IL31" s="146"/>
      <c r="IM31" s="146"/>
      <c r="IN31" s="146"/>
      <c r="IO31" s="146"/>
      <c r="IP31" s="146"/>
      <c r="IQ31" s="146"/>
      <c r="IR31" s="146"/>
      <c r="IS31" s="146"/>
      <c r="IT31" s="146"/>
      <c r="IU31" s="146"/>
      <c r="IV31" s="146"/>
      <c r="IW31" s="146"/>
    </row>
    <row r="32" spans="1:257" s="138" customFormat="1" ht="105" customHeight="1" x14ac:dyDescent="0.25">
      <c r="A32" s="204" t="s">
        <v>196</v>
      </c>
      <c r="B32" s="199">
        <v>1</v>
      </c>
      <c r="C32" s="199" t="s">
        <v>195</v>
      </c>
      <c r="D32" s="200">
        <f t="shared" ref="D32:D34" si="0">$D$28*B32</f>
        <v>36.86</v>
      </c>
      <c r="E32" s="623"/>
      <c r="F32" s="624"/>
      <c r="G32" s="624"/>
      <c r="H32" s="624"/>
      <c r="I32" s="624"/>
      <c r="J32" s="624"/>
      <c r="K32" s="624"/>
      <c r="L32" s="624"/>
      <c r="M32" s="624"/>
      <c r="N32" s="625"/>
      <c r="O32" s="201">
        <f t="shared" ref="O32:O34" si="1">D32*(E32+F32+G32+H32+I32+K32+L32+M32+N32)</f>
        <v>0</v>
      </c>
      <c r="P32" s="202">
        <f>O32*D$13</f>
        <v>0</v>
      </c>
      <c r="Q32" s="208"/>
      <c r="R32" s="151"/>
      <c r="S32" s="151"/>
      <c r="T32" s="151"/>
      <c r="U32" s="151"/>
      <c r="V32" s="151"/>
      <c r="W32" s="151"/>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146"/>
      <c r="HN32" s="146"/>
      <c r="HO32" s="146"/>
      <c r="HP32" s="146"/>
      <c r="HQ32" s="146"/>
      <c r="HR32" s="146"/>
      <c r="HS32" s="146"/>
      <c r="HT32" s="146"/>
      <c r="HU32" s="146"/>
      <c r="HV32" s="146"/>
      <c r="HW32" s="146"/>
      <c r="HX32" s="146"/>
      <c r="HY32" s="146"/>
      <c r="HZ32" s="146"/>
      <c r="IA32" s="146"/>
      <c r="IB32" s="146"/>
      <c r="IC32" s="146"/>
      <c r="ID32" s="146"/>
      <c r="IE32" s="146"/>
      <c r="IF32" s="146"/>
      <c r="IG32" s="146"/>
      <c r="IH32" s="146"/>
      <c r="II32" s="146"/>
      <c r="IJ32" s="146"/>
      <c r="IK32" s="146"/>
      <c r="IL32" s="146"/>
      <c r="IM32" s="146"/>
      <c r="IN32" s="146"/>
      <c r="IO32" s="146"/>
      <c r="IP32" s="146"/>
      <c r="IQ32" s="146"/>
      <c r="IR32" s="146"/>
      <c r="IS32" s="146"/>
      <c r="IT32" s="146"/>
      <c r="IU32" s="146"/>
      <c r="IV32" s="146"/>
      <c r="IW32" s="146"/>
    </row>
    <row r="33" spans="1:257" s="138" customFormat="1" ht="111" customHeight="1" x14ac:dyDescent="0.25">
      <c r="A33" s="204" t="s">
        <v>197</v>
      </c>
      <c r="B33" s="199">
        <v>1</v>
      </c>
      <c r="C33" s="199" t="s">
        <v>195</v>
      </c>
      <c r="D33" s="200">
        <f t="shared" si="0"/>
        <v>36.86</v>
      </c>
      <c r="E33" s="209"/>
      <c r="F33" s="210"/>
      <c r="G33" s="210"/>
      <c r="H33" s="210"/>
      <c r="I33" s="210"/>
      <c r="J33" s="210"/>
      <c r="K33" s="210"/>
      <c r="L33" s="210"/>
      <c r="M33" s="210"/>
      <c r="N33" s="211"/>
      <c r="O33" s="201">
        <f>D33*(E33+F33+G33+H33+I33+J33+K33+L33+M33+N33)</f>
        <v>0</v>
      </c>
      <c r="P33" s="202">
        <f t="shared" ref="P33:P34" si="2">O33*D$13</f>
        <v>0</v>
      </c>
      <c r="Q33" s="203"/>
      <c r="R33" s="151"/>
      <c r="S33" s="151"/>
      <c r="T33" s="151"/>
      <c r="U33" s="151"/>
      <c r="V33" s="151"/>
      <c r="W33" s="151"/>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c r="GH33" s="146"/>
      <c r="GI33" s="146"/>
      <c r="GJ33" s="146"/>
      <c r="GK33" s="146"/>
      <c r="GL33" s="146"/>
      <c r="GM33" s="146"/>
      <c r="GN33" s="146"/>
      <c r="GO33" s="146"/>
      <c r="GP33" s="146"/>
      <c r="GQ33" s="146"/>
      <c r="GR33" s="146"/>
      <c r="GS33" s="146"/>
      <c r="GT33" s="146"/>
      <c r="GU33" s="146"/>
      <c r="GV33" s="146"/>
      <c r="GW33" s="146"/>
      <c r="GX33" s="146"/>
      <c r="GY33" s="146"/>
      <c r="GZ33" s="146"/>
      <c r="HA33" s="146"/>
      <c r="HB33" s="146"/>
      <c r="HC33" s="146"/>
      <c r="HD33" s="146"/>
      <c r="HE33" s="146"/>
      <c r="HF33" s="146"/>
      <c r="HG33" s="146"/>
      <c r="HH33" s="146"/>
      <c r="HI33" s="146"/>
      <c r="HJ33" s="146"/>
      <c r="HK33" s="146"/>
      <c r="HL33" s="146"/>
      <c r="HM33" s="146"/>
      <c r="HN33" s="146"/>
      <c r="HO33" s="146"/>
      <c r="HP33" s="146"/>
      <c r="HQ33" s="146"/>
      <c r="HR33" s="146"/>
      <c r="HS33" s="146"/>
      <c r="HT33" s="146"/>
      <c r="HU33" s="146"/>
      <c r="HV33" s="146"/>
      <c r="HW33" s="146"/>
      <c r="HX33" s="146"/>
      <c r="HY33" s="146"/>
      <c r="HZ33" s="146"/>
      <c r="IA33" s="146"/>
      <c r="IB33" s="146"/>
      <c r="IC33" s="146"/>
      <c r="ID33" s="146"/>
      <c r="IE33" s="146"/>
      <c r="IF33" s="146"/>
      <c r="IG33" s="146"/>
      <c r="IH33" s="146"/>
      <c r="II33" s="146"/>
      <c r="IJ33" s="146"/>
      <c r="IK33" s="146"/>
      <c r="IL33" s="146"/>
      <c r="IM33" s="146"/>
      <c r="IN33" s="146"/>
      <c r="IO33" s="146"/>
      <c r="IP33" s="146"/>
      <c r="IQ33" s="146"/>
      <c r="IR33" s="146"/>
      <c r="IS33" s="146"/>
      <c r="IT33" s="146"/>
      <c r="IU33" s="146"/>
      <c r="IV33" s="146"/>
      <c r="IW33" s="146"/>
    </row>
    <row r="34" spans="1:257" s="138" customFormat="1" ht="103.5" customHeight="1" x14ac:dyDescent="0.25">
      <c r="A34" s="212" t="s">
        <v>198</v>
      </c>
      <c r="B34" s="213">
        <v>1</v>
      </c>
      <c r="C34" s="213" t="s">
        <v>195</v>
      </c>
      <c r="D34" s="200">
        <f t="shared" si="0"/>
        <v>36.86</v>
      </c>
      <c r="E34" s="623"/>
      <c r="F34" s="624"/>
      <c r="G34" s="624"/>
      <c r="H34" s="624"/>
      <c r="I34" s="624"/>
      <c r="J34" s="624"/>
      <c r="K34" s="624"/>
      <c r="L34" s="624"/>
      <c r="M34" s="624"/>
      <c r="N34" s="625"/>
      <c r="O34" s="201">
        <f t="shared" si="1"/>
        <v>0</v>
      </c>
      <c r="P34" s="202">
        <f t="shared" si="2"/>
        <v>0</v>
      </c>
      <c r="Q34" s="203"/>
      <c r="R34" s="151"/>
      <c r="S34" s="151"/>
      <c r="T34" s="151"/>
      <c r="U34" s="151"/>
      <c r="V34" s="151"/>
      <c r="W34" s="151"/>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146"/>
      <c r="DR34" s="146"/>
      <c r="DS34" s="146"/>
      <c r="DT34" s="146"/>
      <c r="DU34" s="146"/>
      <c r="DV34" s="146"/>
      <c r="DW34" s="146"/>
      <c r="DX34" s="146"/>
      <c r="DY34" s="146"/>
      <c r="DZ34" s="146"/>
      <c r="EA34" s="146"/>
      <c r="EB34" s="146"/>
      <c r="EC34" s="146"/>
      <c r="ED34" s="146"/>
      <c r="EE34" s="146"/>
      <c r="EF34" s="146"/>
      <c r="EG34" s="146"/>
      <c r="EH34" s="146"/>
      <c r="EI34" s="146"/>
      <c r="EJ34" s="146"/>
      <c r="EK34" s="146"/>
      <c r="EL34" s="146"/>
      <c r="EM34" s="146"/>
      <c r="EN34" s="146"/>
      <c r="EO34" s="146"/>
      <c r="EP34" s="146"/>
      <c r="EQ34" s="146"/>
      <c r="ER34" s="146"/>
      <c r="ES34" s="146"/>
      <c r="ET34" s="146"/>
      <c r="EU34" s="146"/>
      <c r="EV34" s="146"/>
      <c r="EW34" s="146"/>
      <c r="EX34" s="146"/>
      <c r="EY34" s="146"/>
      <c r="EZ34" s="146"/>
      <c r="FA34" s="146"/>
      <c r="FB34" s="146"/>
      <c r="FC34" s="146"/>
      <c r="FD34" s="146"/>
      <c r="FE34" s="146"/>
      <c r="FF34" s="146"/>
      <c r="FG34" s="146"/>
      <c r="FH34" s="146"/>
      <c r="FI34" s="146"/>
      <c r="FJ34" s="146"/>
      <c r="FK34" s="146"/>
      <c r="FL34" s="146"/>
      <c r="FM34" s="146"/>
      <c r="FN34" s="146"/>
      <c r="FO34" s="146"/>
      <c r="FP34" s="146"/>
      <c r="FQ34" s="146"/>
      <c r="FR34" s="146"/>
      <c r="FS34" s="146"/>
      <c r="FT34" s="146"/>
      <c r="FU34" s="146"/>
      <c r="FV34" s="146"/>
      <c r="FW34" s="146"/>
      <c r="FX34" s="146"/>
      <c r="FY34" s="146"/>
      <c r="FZ34" s="146"/>
      <c r="GA34" s="146"/>
      <c r="GB34" s="146"/>
      <c r="GC34" s="146"/>
      <c r="GD34" s="146"/>
      <c r="GE34" s="146"/>
      <c r="GF34" s="146"/>
      <c r="GG34" s="146"/>
      <c r="GH34" s="146"/>
      <c r="GI34" s="146"/>
      <c r="GJ34" s="146"/>
      <c r="GK34" s="146"/>
      <c r="GL34" s="146"/>
      <c r="GM34" s="146"/>
      <c r="GN34" s="146"/>
      <c r="GO34" s="146"/>
      <c r="GP34" s="146"/>
      <c r="GQ34" s="146"/>
      <c r="GR34" s="146"/>
      <c r="GS34" s="146"/>
      <c r="GT34" s="146"/>
      <c r="GU34" s="146"/>
      <c r="GV34" s="146"/>
      <c r="GW34" s="146"/>
      <c r="GX34" s="146"/>
      <c r="GY34" s="146"/>
      <c r="GZ34" s="146"/>
      <c r="HA34" s="146"/>
      <c r="HB34" s="146"/>
      <c r="HC34" s="146"/>
      <c r="HD34" s="146"/>
      <c r="HE34" s="146"/>
      <c r="HF34" s="146"/>
      <c r="HG34" s="146"/>
      <c r="HH34" s="146"/>
      <c r="HI34" s="146"/>
      <c r="HJ34" s="146"/>
      <c r="HK34" s="146"/>
      <c r="HL34" s="146"/>
      <c r="HM34" s="146"/>
      <c r="HN34" s="146"/>
      <c r="HO34" s="146"/>
      <c r="HP34" s="146"/>
      <c r="HQ34" s="146"/>
      <c r="HR34" s="146"/>
      <c r="HS34" s="146"/>
      <c r="HT34" s="146"/>
      <c r="HU34" s="146"/>
      <c r="HV34" s="146"/>
      <c r="HW34" s="146"/>
      <c r="HX34" s="146"/>
      <c r="HY34" s="146"/>
      <c r="HZ34" s="146"/>
      <c r="IA34" s="146"/>
      <c r="IB34" s="146"/>
      <c r="IC34" s="146"/>
      <c r="ID34" s="146"/>
      <c r="IE34" s="146"/>
      <c r="IF34" s="146"/>
      <c r="IG34" s="146"/>
      <c r="IH34" s="146"/>
      <c r="II34" s="146"/>
      <c r="IJ34" s="146"/>
      <c r="IK34" s="146"/>
      <c r="IL34" s="146"/>
      <c r="IM34" s="146"/>
      <c r="IN34" s="146"/>
      <c r="IO34" s="146"/>
      <c r="IP34" s="146"/>
      <c r="IQ34" s="146"/>
      <c r="IR34" s="146"/>
      <c r="IS34" s="146"/>
      <c r="IT34" s="146"/>
      <c r="IU34" s="146"/>
      <c r="IV34" s="146"/>
      <c r="IW34" s="146"/>
    </row>
    <row r="35" spans="1:257" s="224" customFormat="1" ht="45" customHeight="1" x14ac:dyDescent="0.25">
      <c r="A35" s="215" t="s">
        <v>199</v>
      </c>
      <c r="B35" s="216"/>
      <c r="C35" s="216"/>
      <c r="D35" s="217"/>
      <c r="E35" s="218"/>
      <c r="F35" s="218"/>
      <c r="G35" s="218"/>
      <c r="H35" s="218"/>
      <c r="I35" s="218"/>
      <c r="J35" s="218"/>
      <c r="K35" s="218"/>
      <c r="L35" s="218"/>
      <c r="M35" s="218"/>
      <c r="N35" s="218"/>
      <c r="O35" s="219"/>
      <c r="P35" s="220">
        <f>SUM(P29:P34)</f>
        <v>0</v>
      </c>
      <c r="Q35" s="221" t="s">
        <v>200</v>
      </c>
      <c r="R35" s="222"/>
      <c r="S35" s="222"/>
      <c r="T35" s="222"/>
      <c r="U35" s="222"/>
      <c r="V35" s="222"/>
      <c r="W35" s="222"/>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3"/>
      <c r="BR35" s="223"/>
      <c r="BS35" s="223"/>
      <c r="BT35" s="223"/>
      <c r="BU35" s="223"/>
      <c r="BV35" s="223"/>
      <c r="BW35" s="223"/>
      <c r="BX35" s="223"/>
      <c r="BY35" s="223"/>
      <c r="BZ35" s="223"/>
      <c r="CA35" s="223"/>
      <c r="CB35" s="223"/>
      <c r="CC35" s="223"/>
      <c r="CD35" s="223"/>
      <c r="CE35" s="223"/>
      <c r="CF35" s="223"/>
      <c r="CG35" s="223"/>
      <c r="CH35" s="223"/>
      <c r="CI35" s="223"/>
      <c r="CJ35" s="223"/>
      <c r="CK35" s="223"/>
      <c r="CL35" s="223"/>
      <c r="CM35" s="223"/>
      <c r="CN35" s="223"/>
      <c r="CO35" s="223"/>
      <c r="CP35" s="223"/>
      <c r="CQ35" s="223"/>
      <c r="CR35" s="223"/>
      <c r="CS35" s="223"/>
      <c r="CT35" s="223"/>
      <c r="CU35" s="223"/>
      <c r="CV35" s="223"/>
      <c r="CW35" s="223"/>
      <c r="CX35" s="223"/>
      <c r="CY35" s="223"/>
      <c r="CZ35" s="223"/>
      <c r="DA35" s="223"/>
      <c r="DB35" s="223"/>
      <c r="DC35" s="223"/>
      <c r="DD35" s="223"/>
      <c r="DE35" s="223"/>
      <c r="DF35" s="223"/>
      <c r="DG35" s="223"/>
      <c r="DH35" s="223"/>
      <c r="DI35" s="223"/>
      <c r="DJ35" s="223"/>
      <c r="DK35" s="223"/>
      <c r="DL35" s="223"/>
      <c r="DM35" s="223"/>
      <c r="DN35" s="223"/>
      <c r="DO35" s="223"/>
      <c r="DP35" s="223"/>
      <c r="DQ35" s="223"/>
      <c r="DR35" s="223"/>
      <c r="DS35" s="223"/>
      <c r="DT35" s="223"/>
      <c r="DU35" s="223"/>
      <c r="DV35" s="223"/>
      <c r="DW35" s="223"/>
      <c r="DX35" s="223"/>
      <c r="DY35" s="223"/>
      <c r="DZ35" s="223"/>
      <c r="EA35" s="223"/>
      <c r="EB35" s="223"/>
      <c r="EC35" s="223"/>
      <c r="ED35" s="223"/>
      <c r="EE35" s="223"/>
      <c r="EF35" s="223"/>
      <c r="EG35" s="223"/>
      <c r="EH35" s="223"/>
      <c r="EI35" s="223"/>
      <c r="EJ35" s="223"/>
      <c r="EK35" s="223"/>
      <c r="EL35" s="223"/>
      <c r="EM35" s="223"/>
      <c r="EN35" s="223"/>
      <c r="EO35" s="223"/>
      <c r="EP35" s="223"/>
      <c r="EQ35" s="223"/>
      <c r="ER35" s="223"/>
      <c r="ES35" s="223"/>
      <c r="ET35" s="223"/>
      <c r="EU35" s="223"/>
      <c r="EV35" s="223"/>
      <c r="EW35" s="223"/>
      <c r="EX35" s="223"/>
      <c r="EY35" s="223"/>
      <c r="EZ35" s="223"/>
      <c r="FA35" s="223"/>
      <c r="FB35" s="223"/>
      <c r="FC35" s="223"/>
      <c r="FD35" s="223"/>
      <c r="FE35" s="223"/>
      <c r="FF35" s="223"/>
      <c r="FG35" s="223"/>
      <c r="FH35" s="223"/>
      <c r="FI35" s="223"/>
      <c r="FJ35" s="223"/>
      <c r="FK35" s="223"/>
      <c r="FL35" s="223"/>
      <c r="FM35" s="223"/>
      <c r="FN35" s="223"/>
      <c r="FO35" s="223"/>
      <c r="FP35" s="223"/>
      <c r="FQ35" s="223"/>
      <c r="FR35" s="223"/>
      <c r="FS35" s="223"/>
      <c r="FT35" s="223"/>
      <c r="FU35" s="223"/>
      <c r="FV35" s="223"/>
      <c r="FW35" s="223"/>
      <c r="FX35" s="223"/>
      <c r="FY35" s="223"/>
      <c r="FZ35" s="223"/>
      <c r="GA35" s="223"/>
      <c r="GB35" s="223"/>
      <c r="GC35" s="223"/>
      <c r="GD35" s="223"/>
      <c r="GE35" s="223"/>
      <c r="GF35" s="223"/>
      <c r="GG35" s="223"/>
      <c r="GH35" s="223"/>
      <c r="GI35" s="223"/>
      <c r="GJ35" s="223"/>
      <c r="GK35" s="223"/>
      <c r="GL35" s="223"/>
      <c r="GM35" s="223"/>
      <c r="GN35" s="223"/>
      <c r="GO35" s="223"/>
      <c r="GP35" s="223"/>
      <c r="GQ35" s="223"/>
      <c r="GR35" s="223"/>
      <c r="GS35" s="223"/>
      <c r="GT35" s="223"/>
      <c r="GU35" s="223"/>
      <c r="GV35" s="223"/>
      <c r="GW35" s="223"/>
      <c r="GX35" s="223"/>
      <c r="GY35" s="223"/>
      <c r="GZ35" s="223"/>
      <c r="HA35" s="223"/>
      <c r="HB35" s="223"/>
      <c r="HC35" s="223"/>
      <c r="HD35" s="223"/>
      <c r="HE35" s="223"/>
      <c r="HF35" s="223"/>
      <c r="HG35" s="223"/>
      <c r="HH35" s="223"/>
      <c r="HI35" s="223"/>
      <c r="HJ35" s="223"/>
      <c r="HK35" s="223"/>
      <c r="HL35" s="223"/>
      <c r="HM35" s="223"/>
      <c r="HN35" s="223"/>
      <c r="HO35" s="223"/>
      <c r="HP35" s="223"/>
      <c r="HQ35" s="223"/>
      <c r="HR35" s="223"/>
      <c r="HS35" s="223"/>
      <c r="HT35" s="223"/>
      <c r="HU35" s="223"/>
      <c r="HV35" s="223"/>
      <c r="HW35" s="223"/>
      <c r="HX35" s="223"/>
      <c r="HY35" s="223"/>
      <c r="HZ35" s="223"/>
      <c r="IA35" s="223"/>
      <c r="IB35" s="223"/>
      <c r="IC35" s="223"/>
      <c r="ID35" s="223"/>
      <c r="IE35" s="223"/>
      <c r="IF35" s="223"/>
      <c r="IG35" s="223"/>
      <c r="IH35" s="223"/>
      <c r="II35" s="223"/>
      <c r="IJ35" s="223"/>
      <c r="IK35" s="223"/>
      <c r="IL35" s="223"/>
      <c r="IM35" s="223"/>
      <c r="IN35" s="223"/>
      <c r="IO35" s="223"/>
      <c r="IP35" s="223"/>
      <c r="IQ35" s="223"/>
      <c r="IR35" s="223"/>
      <c r="IS35" s="223"/>
      <c r="IT35" s="223"/>
      <c r="IU35" s="223"/>
      <c r="IV35" s="223"/>
      <c r="IW35" s="223"/>
    </row>
    <row r="36" spans="1:257" s="138" customFormat="1" ht="15.75" customHeight="1" x14ac:dyDescent="0.25">
      <c r="A36" s="507" t="s">
        <v>330</v>
      </c>
      <c r="B36" s="508" t="s">
        <v>331</v>
      </c>
      <c r="C36" s="508"/>
      <c r="D36" s="515">
        <v>37.86</v>
      </c>
      <c r="E36" s="508"/>
      <c r="F36" s="508"/>
      <c r="G36" s="508"/>
      <c r="H36" s="508"/>
      <c r="I36" s="508"/>
      <c r="J36" s="508"/>
      <c r="K36" s="508"/>
      <c r="L36" s="508"/>
      <c r="M36" s="508"/>
      <c r="N36" s="508"/>
      <c r="O36" s="508"/>
      <c r="P36" s="225"/>
      <c r="Q36" s="226"/>
      <c r="R36" s="178"/>
      <c r="S36" s="178"/>
      <c r="T36" s="178"/>
      <c r="U36" s="178"/>
      <c r="V36" s="178"/>
      <c r="W36" s="178"/>
    </row>
    <row r="37" spans="1:257" s="234" customFormat="1" ht="30.75" customHeight="1" x14ac:dyDescent="0.25">
      <c r="A37" s="227" t="s">
        <v>201</v>
      </c>
      <c r="B37" s="228">
        <v>0.25</v>
      </c>
      <c r="C37" s="229" t="s">
        <v>195</v>
      </c>
      <c r="D37" s="230">
        <f>$D$36*B37</f>
        <v>9.4649999999999999</v>
      </c>
      <c r="E37" s="209"/>
      <c r="F37" s="210"/>
      <c r="G37" s="210"/>
      <c r="H37" s="210"/>
      <c r="I37" s="210"/>
      <c r="J37" s="210"/>
      <c r="K37" s="210"/>
      <c r="L37" s="210"/>
      <c r="M37" s="210"/>
      <c r="N37" s="211"/>
      <c r="O37" s="231">
        <f>D37*(E37+F37+G37+H37+I37+J37+K37+L37+M37+N37)</f>
        <v>0</v>
      </c>
      <c r="P37" s="232">
        <f>O37*D$13</f>
        <v>0</v>
      </c>
      <c r="Q37" s="233"/>
    </row>
    <row r="38" spans="1:257" s="234" customFormat="1" ht="28.5" customHeight="1" x14ac:dyDescent="0.25">
      <c r="A38" s="198" t="s">
        <v>202</v>
      </c>
      <c r="B38" s="228">
        <v>0.25</v>
      </c>
      <c r="C38" s="199" t="s">
        <v>195</v>
      </c>
      <c r="D38" s="230">
        <f t="shared" ref="D38:D48" si="3">$D$36*B38</f>
        <v>9.4649999999999999</v>
      </c>
      <c r="E38" s="205"/>
      <c r="F38" s="206"/>
      <c r="G38" s="206"/>
      <c r="H38" s="206"/>
      <c r="I38" s="206"/>
      <c r="J38" s="206"/>
      <c r="K38" s="206"/>
      <c r="L38" s="206"/>
      <c r="M38" s="206"/>
      <c r="N38" s="207"/>
      <c r="O38" s="231">
        <f t="shared" ref="O38:O48" si="4">D38*(E38+F38+G38+H38+I38+J38+K38+L38+M38+N38)</f>
        <v>0</v>
      </c>
      <c r="P38" s="235">
        <f t="shared" ref="P38:P48" si="5">O38*D$13</f>
        <v>0</v>
      </c>
      <c r="Q38" s="233"/>
    </row>
    <row r="39" spans="1:257" s="234" customFormat="1" ht="63" customHeight="1" x14ac:dyDescent="0.25">
      <c r="A39" s="198" t="s">
        <v>203</v>
      </c>
      <c r="B39" s="228">
        <v>0.25</v>
      </c>
      <c r="C39" s="199" t="s">
        <v>195</v>
      </c>
      <c r="D39" s="230">
        <f t="shared" si="3"/>
        <v>9.4649999999999999</v>
      </c>
      <c r="E39" s="209"/>
      <c r="F39" s="210"/>
      <c r="G39" s="210"/>
      <c r="H39" s="210"/>
      <c r="I39" s="210"/>
      <c r="J39" s="210"/>
      <c r="K39" s="210"/>
      <c r="L39" s="210"/>
      <c r="M39" s="210"/>
      <c r="N39" s="211"/>
      <c r="O39" s="231">
        <f t="shared" si="4"/>
        <v>0</v>
      </c>
      <c r="P39" s="235">
        <f t="shared" si="5"/>
        <v>0</v>
      </c>
      <c r="Q39" s="233"/>
    </row>
    <row r="40" spans="1:257" s="234" customFormat="1" ht="39.75" customHeight="1" x14ac:dyDescent="0.25">
      <c r="A40" s="198" t="s">
        <v>204</v>
      </c>
      <c r="B40" s="228">
        <v>0.25</v>
      </c>
      <c r="C40" s="199" t="s">
        <v>195</v>
      </c>
      <c r="D40" s="230">
        <f t="shared" si="3"/>
        <v>9.4649999999999999</v>
      </c>
      <c r="E40" s="205"/>
      <c r="F40" s="206"/>
      <c r="G40" s="206"/>
      <c r="H40" s="206"/>
      <c r="I40" s="206"/>
      <c r="J40" s="206"/>
      <c r="K40" s="206"/>
      <c r="L40" s="206"/>
      <c r="M40" s="206"/>
      <c r="N40" s="207"/>
      <c r="O40" s="231">
        <f t="shared" si="4"/>
        <v>0</v>
      </c>
      <c r="P40" s="235">
        <f t="shared" si="5"/>
        <v>0</v>
      </c>
      <c r="Q40" s="233"/>
    </row>
    <row r="41" spans="1:257" s="234" customFormat="1" ht="39" customHeight="1" x14ac:dyDescent="0.25">
      <c r="A41" s="236" t="s">
        <v>205</v>
      </c>
      <c r="B41" s="228">
        <v>0.25</v>
      </c>
      <c r="C41" s="237" t="s">
        <v>195</v>
      </c>
      <c r="D41" s="230">
        <f t="shared" si="3"/>
        <v>9.4649999999999999</v>
      </c>
      <c r="E41" s="209"/>
      <c r="F41" s="210"/>
      <c r="G41" s="210"/>
      <c r="H41" s="210"/>
      <c r="I41" s="210"/>
      <c r="J41" s="210"/>
      <c r="K41" s="210"/>
      <c r="L41" s="210"/>
      <c r="M41" s="210"/>
      <c r="N41" s="238"/>
      <c r="O41" s="239">
        <f t="shared" si="4"/>
        <v>0</v>
      </c>
      <c r="P41" s="235">
        <f t="shared" si="5"/>
        <v>0</v>
      </c>
      <c r="Q41" s="233"/>
    </row>
    <row r="42" spans="1:257" s="234" customFormat="1" ht="53.25" customHeight="1" x14ac:dyDescent="0.25">
      <c r="A42" s="240" t="s">
        <v>206</v>
      </c>
      <c r="B42" s="228">
        <v>0.25</v>
      </c>
      <c r="C42" s="241" t="s">
        <v>195</v>
      </c>
      <c r="D42" s="230">
        <f t="shared" si="3"/>
        <v>9.4649999999999999</v>
      </c>
      <c r="E42" s="205"/>
      <c r="F42" s="206"/>
      <c r="G42" s="206"/>
      <c r="H42" s="206"/>
      <c r="I42" s="206"/>
      <c r="J42" s="206"/>
      <c r="K42" s="206"/>
      <c r="L42" s="206"/>
      <c r="M42" s="206"/>
      <c r="N42" s="242"/>
      <c r="O42" s="239">
        <f t="shared" si="4"/>
        <v>0</v>
      </c>
      <c r="P42" s="235">
        <f t="shared" si="5"/>
        <v>0</v>
      </c>
      <c r="Q42" s="233"/>
    </row>
    <row r="43" spans="1:257" s="234" customFormat="1" ht="35.25" customHeight="1" x14ac:dyDescent="0.25">
      <c r="A43" s="198" t="s">
        <v>207</v>
      </c>
      <c r="B43" s="228">
        <v>0.25</v>
      </c>
      <c r="C43" s="199" t="s">
        <v>195</v>
      </c>
      <c r="D43" s="230">
        <f t="shared" si="3"/>
        <v>9.4649999999999999</v>
      </c>
      <c r="E43" s="209"/>
      <c r="F43" s="210"/>
      <c r="G43" s="210"/>
      <c r="H43" s="210"/>
      <c r="I43" s="210"/>
      <c r="J43" s="210"/>
      <c r="K43" s="210"/>
      <c r="L43" s="210"/>
      <c r="M43" s="210"/>
      <c r="N43" s="211"/>
      <c r="O43" s="231">
        <f t="shared" si="4"/>
        <v>0</v>
      </c>
      <c r="P43" s="235">
        <f t="shared" si="5"/>
        <v>0</v>
      </c>
      <c r="Q43" s="233"/>
    </row>
    <row r="44" spans="1:257" s="234" customFormat="1" ht="30" x14ac:dyDescent="0.25">
      <c r="A44" s="198" t="s">
        <v>208</v>
      </c>
      <c r="B44" s="93">
        <v>0.5</v>
      </c>
      <c r="C44" s="199" t="s">
        <v>195</v>
      </c>
      <c r="D44" s="230">
        <f t="shared" si="3"/>
        <v>18.93</v>
      </c>
      <c r="E44" s="205"/>
      <c r="F44" s="206"/>
      <c r="G44" s="206"/>
      <c r="H44" s="206"/>
      <c r="I44" s="206"/>
      <c r="J44" s="206"/>
      <c r="K44" s="206"/>
      <c r="L44" s="206"/>
      <c r="M44" s="206"/>
      <c r="N44" s="207"/>
      <c r="O44" s="231">
        <f t="shared" si="4"/>
        <v>0</v>
      </c>
      <c r="P44" s="235">
        <f t="shared" si="5"/>
        <v>0</v>
      </c>
      <c r="Q44" s="233"/>
    </row>
    <row r="45" spans="1:257" s="234" customFormat="1" ht="30" x14ac:dyDescent="0.25">
      <c r="A45" s="198" t="s">
        <v>209</v>
      </c>
      <c r="B45" s="93">
        <v>0.5</v>
      </c>
      <c r="C45" s="199" t="s">
        <v>195</v>
      </c>
      <c r="D45" s="230">
        <f t="shared" si="3"/>
        <v>18.93</v>
      </c>
      <c r="E45" s="205"/>
      <c r="F45" s="206"/>
      <c r="G45" s="206"/>
      <c r="H45" s="206"/>
      <c r="I45" s="206"/>
      <c r="J45" s="206"/>
      <c r="K45" s="206"/>
      <c r="L45" s="206"/>
      <c r="M45" s="206"/>
      <c r="N45" s="207"/>
      <c r="O45" s="231">
        <f t="shared" si="4"/>
        <v>0</v>
      </c>
      <c r="P45" s="235">
        <f t="shared" si="5"/>
        <v>0</v>
      </c>
      <c r="Q45" s="233"/>
    </row>
    <row r="46" spans="1:257" s="234" customFormat="1" ht="66" customHeight="1" x14ac:dyDescent="0.25">
      <c r="A46" s="243" t="s">
        <v>210</v>
      </c>
      <c r="B46" s="237"/>
      <c r="C46" s="241" t="s">
        <v>195</v>
      </c>
      <c r="D46" s="230">
        <f t="shared" si="3"/>
        <v>0</v>
      </c>
      <c r="E46" s="244"/>
      <c r="F46" s="245"/>
      <c r="G46" s="245"/>
      <c r="H46" s="245"/>
      <c r="I46" s="245"/>
      <c r="J46" s="245"/>
      <c r="K46" s="245"/>
      <c r="L46" s="245"/>
      <c r="M46" s="245"/>
      <c r="N46" s="238"/>
      <c r="O46" s="239">
        <f t="shared" si="4"/>
        <v>0</v>
      </c>
      <c r="P46" s="235">
        <f t="shared" si="5"/>
        <v>0</v>
      </c>
      <c r="Q46" s="233"/>
    </row>
    <row r="47" spans="1:257" s="234" customFormat="1" ht="30" x14ac:dyDescent="0.25">
      <c r="A47" s="246" t="s">
        <v>211</v>
      </c>
      <c r="B47" s="237">
        <v>0.25</v>
      </c>
      <c r="C47" s="241" t="s">
        <v>195</v>
      </c>
      <c r="D47" s="230">
        <f t="shared" si="3"/>
        <v>9.4649999999999999</v>
      </c>
      <c r="E47" s="247"/>
      <c r="F47" s="248"/>
      <c r="G47" s="248"/>
      <c r="H47" s="248"/>
      <c r="I47" s="248"/>
      <c r="J47" s="248"/>
      <c r="K47" s="248"/>
      <c r="L47" s="248"/>
      <c r="M47" s="248"/>
      <c r="N47" s="242"/>
      <c r="O47" s="239">
        <f t="shared" si="4"/>
        <v>0</v>
      </c>
      <c r="P47" s="235">
        <f t="shared" si="5"/>
        <v>0</v>
      </c>
      <c r="Q47" s="233"/>
    </row>
    <row r="48" spans="1:257" ht="51.75" customHeight="1" x14ac:dyDescent="0.25">
      <c r="A48" s="246" t="s">
        <v>212</v>
      </c>
      <c r="B48" s="249">
        <v>0.25</v>
      </c>
      <c r="C48" s="250" t="s">
        <v>195</v>
      </c>
      <c r="D48" s="230">
        <f t="shared" si="3"/>
        <v>9.4649999999999999</v>
      </c>
      <c r="E48" s="252"/>
      <c r="F48" s="245"/>
      <c r="G48" s="245"/>
      <c r="H48" s="245"/>
      <c r="I48" s="245"/>
      <c r="J48" s="245"/>
      <c r="K48" s="245"/>
      <c r="L48" s="245"/>
      <c r="M48" s="245"/>
      <c r="N48" s="191"/>
      <c r="O48" s="251">
        <f t="shared" si="4"/>
        <v>0</v>
      </c>
      <c r="P48" s="253">
        <f t="shared" si="5"/>
        <v>0</v>
      </c>
      <c r="Q48" s="254"/>
    </row>
    <row r="49" spans="1:257" ht="51.75" customHeight="1" x14ac:dyDescent="0.25">
      <c r="A49" s="215" t="s">
        <v>213</v>
      </c>
      <c r="B49" s="255"/>
      <c r="C49" s="256"/>
      <c r="D49" s="219"/>
      <c r="E49" s="218"/>
      <c r="F49" s="218"/>
      <c r="G49" s="218"/>
      <c r="H49" s="218"/>
      <c r="I49" s="218"/>
      <c r="J49" s="218"/>
      <c r="K49" s="218"/>
      <c r="L49" s="218"/>
      <c r="M49" s="218"/>
      <c r="N49" s="218"/>
      <c r="O49" s="219"/>
      <c r="P49" s="220">
        <f>SUM(P37:P48)</f>
        <v>0</v>
      </c>
      <c r="Q49" s="257" t="s">
        <v>214</v>
      </c>
    </row>
    <row r="50" spans="1:257" ht="16.5" customHeight="1" thickBot="1" x14ac:dyDescent="0.3">
      <c r="A50" s="258"/>
      <c r="B50" s="259"/>
      <c r="C50" s="260"/>
      <c r="D50" s="261"/>
      <c r="E50" s="252"/>
      <c r="F50" s="252"/>
      <c r="G50" s="252"/>
      <c r="H50" s="252"/>
      <c r="I50" s="252"/>
      <c r="J50" s="252"/>
      <c r="K50" s="252"/>
      <c r="L50" s="252"/>
      <c r="M50" s="252"/>
      <c r="N50" s="191"/>
      <c r="O50" s="262"/>
      <c r="P50" s="262"/>
      <c r="Q50" s="254"/>
    </row>
    <row r="51" spans="1:257" s="67" customFormat="1" ht="21" x14ac:dyDescent="0.35">
      <c r="A51" s="650" t="s">
        <v>215</v>
      </c>
      <c r="B51" s="651"/>
      <c r="C51" s="651"/>
      <c r="D51" s="652"/>
      <c r="E51" s="652"/>
      <c r="F51" s="652"/>
      <c r="G51" s="652"/>
      <c r="H51" s="652"/>
      <c r="I51" s="652"/>
      <c r="J51" s="652"/>
      <c r="K51" s="652"/>
      <c r="L51" s="652"/>
      <c r="M51" s="652"/>
      <c r="N51" s="652"/>
      <c r="O51" s="651"/>
      <c r="P51" s="263"/>
      <c r="Q51" s="264"/>
      <c r="R51" s="194"/>
      <c r="S51" s="194"/>
      <c r="T51" s="194"/>
      <c r="U51" s="194"/>
      <c r="V51" s="194"/>
      <c r="W51" s="194"/>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5"/>
      <c r="BR51" s="195"/>
      <c r="BS51" s="195"/>
      <c r="BT51" s="195"/>
      <c r="BU51" s="195"/>
      <c r="BV51" s="195"/>
      <c r="BW51" s="195"/>
      <c r="BX51" s="195"/>
      <c r="BY51" s="195"/>
      <c r="BZ51" s="195"/>
      <c r="CA51" s="195"/>
      <c r="CB51" s="195"/>
      <c r="CC51" s="195"/>
      <c r="CD51" s="195"/>
      <c r="CE51" s="195"/>
      <c r="CF51" s="195"/>
      <c r="CG51" s="195"/>
      <c r="CH51" s="195"/>
      <c r="CI51" s="195"/>
      <c r="CJ51" s="195"/>
      <c r="CK51" s="195"/>
      <c r="CL51" s="195"/>
      <c r="CM51" s="195"/>
      <c r="CN51" s="195"/>
      <c r="CO51" s="195"/>
      <c r="CP51" s="195"/>
      <c r="CQ51" s="195"/>
      <c r="CR51" s="195"/>
      <c r="CS51" s="195"/>
      <c r="CT51" s="195"/>
      <c r="CU51" s="195"/>
      <c r="CV51" s="195"/>
      <c r="CW51" s="195"/>
      <c r="CX51" s="195"/>
      <c r="CY51" s="195"/>
      <c r="CZ51" s="195"/>
      <c r="DA51" s="195"/>
      <c r="DB51" s="195"/>
      <c r="DC51" s="195"/>
      <c r="DD51" s="195"/>
      <c r="DE51" s="195"/>
      <c r="DF51" s="195"/>
      <c r="DG51" s="195"/>
      <c r="DH51" s="195"/>
      <c r="DI51" s="195"/>
      <c r="DJ51" s="195"/>
      <c r="DK51" s="195"/>
      <c r="DL51" s="195"/>
      <c r="DM51" s="195"/>
      <c r="DN51" s="195"/>
      <c r="DO51" s="195"/>
      <c r="DP51" s="195"/>
      <c r="DQ51" s="195"/>
      <c r="DR51" s="195"/>
      <c r="DS51" s="195"/>
      <c r="DT51" s="195"/>
      <c r="DU51" s="195"/>
      <c r="DV51" s="195"/>
      <c r="DW51" s="195"/>
      <c r="DX51" s="195"/>
      <c r="DY51" s="195"/>
      <c r="DZ51" s="195"/>
      <c r="EA51" s="195"/>
      <c r="EB51" s="195"/>
      <c r="EC51" s="195"/>
      <c r="ED51" s="195"/>
      <c r="EE51" s="195"/>
      <c r="EF51" s="195"/>
      <c r="EG51" s="195"/>
      <c r="EH51" s="195"/>
      <c r="EI51" s="195"/>
      <c r="EJ51" s="195"/>
      <c r="EK51" s="195"/>
      <c r="EL51" s="195"/>
      <c r="EM51" s="195"/>
      <c r="EN51" s="195"/>
      <c r="EO51" s="195"/>
      <c r="EP51" s="195"/>
      <c r="EQ51" s="195"/>
      <c r="ER51" s="195"/>
      <c r="ES51" s="195"/>
      <c r="ET51" s="195"/>
      <c r="EU51" s="195"/>
      <c r="EV51" s="195"/>
      <c r="EW51" s="195"/>
      <c r="EX51" s="195"/>
      <c r="EY51" s="195"/>
      <c r="EZ51" s="195"/>
      <c r="FA51" s="195"/>
      <c r="FB51" s="195"/>
      <c r="FC51" s="195"/>
      <c r="FD51" s="195"/>
      <c r="FE51" s="195"/>
      <c r="FF51" s="195"/>
      <c r="FG51" s="195"/>
      <c r="FH51" s="195"/>
      <c r="FI51" s="195"/>
      <c r="FJ51" s="195"/>
      <c r="FK51" s="195"/>
      <c r="FL51" s="195"/>
      <c r="FM51" s="195"/>
      <c r="FN51" s="195"/>
      <c r="FO51" s="195"/>
      <c r="FP51" s="195"/>
      <c r="FQ51" s="195"/>
      <c r="FR51" s="195"/>
      <c r="FS51" s="195"/>
      <c r="FT51" s="195"/>
      <c r="FU51" s="195"/>
      <c r="FV51" s="195"/>
      <c r="FW51" s="195"/>
      <c r="FX51" s="195"/>
      <c r="FY51" s="195"/>
      <c r="FZ51" s="195"/>
      <c r="GA51" s="195"/>
      <c r="GB51" s="195"/>
      <c r="GC51" s="195"/>
      <c r="GD51" s="195"/>
      <c r="GE51" s="195"/>
      <c r="GF51" s="195"/>
      <c r="GG51" s="195"/>
      <c r="GH51" s="195"/>
      <c r="GI51" s="195"/>
      <c r="GJ51" s="195"/>
      <c r="GK51" s="195"/>
      <c r="GL51" s="195"/>
      <c r="GM51" s="195"/>
      <c r="GN51" s="195"/>
      <c r="GO51" s="195"/>
      <c r="GP51" s="195"/>
      <c r="GQ51" s="195"/>
      <c r="GR51" s="195"/>
      <c r="GS51" s="195"/>
      <c r="GT51" s="195"/>
      <c r="GU51" s="195"/>
      <c r="GV51" s="195"/>
      <c r="GW51" s="195"/>
      <c r="GX51" s="195"/>
      <c r="GY51" s="195"/>
      <c r="GZ51" s="195"/>
      <c r="HA51" s="195"/>
      <c r="HB51" s="195"/>
      <c r="HC51" s="195"/>
      <c r="HD51" s="195"/>
      <c r="HE51" s="195"/>
      <c r="HF51" s="195"/>
      <c r="HG51" s="195"/>
      <c r="HH51" s="195"/>
      <c r="HI51" s="195"/>
      <c r="HJ51" s="195"/>
      <c r="HK51" s="195"/>
      <c r="HL51" s="195"/>
      <c r="HM51" s="195"/>
      <c r="HN51" s="195"/>
      <c r="HO51" s="195"/>
      <c r="HP51" s="195"/>
      <c r="HQ51" s="195"/>
      <c r="HR51" s="195"/>
      <c r="HS51" s="195"/>
      <c r="HT51" s="195"/>
      <c r="HU51" s="195"/>
      <c r="HV51" s="195"/>
      <c r="HW51" s="195"/>
      <c r="HX51" s="195"/>
      <c r="HY51" s="195"/>
      <c r="HZ51" s="195"/>
      <c r="IA51" s="195"/>
      <c r="IB51" s="195"/>
      <c r="IC51" s="195"/>
      <c r="ID51" s="195"/>
      <c r="IE51" s="195"/>
      <c r="IF51" s="195"/>
      <c r="IG51" s="195"/>
      <c r="IH51" s="195"/>
      <c r="II51" s="195"/>
      <c r="IJ51" s="195"/>
      <c r="IK51" s="195"/>
      <c r="IL51" s="195"/>
      <c r="IM51" s="195"/>
      <c r="IN51" s="195"/>
      <c r="IO51" s="195"/>
      <c r="IP51" s="195"/>
      <c r="IQ51" s="195"/>
      <c r="IR51" s="195"/>
      <c r="IS51" s="195"/>
      <c r="IT51" s="195"/>
      <c r="IU51" s="195"/>
      <c r="IV51" s="195"/>
      <c r="IW51" s="195"/>
    </row>
    <row r="52" spans="1:257" ht="75.75" thickBot="1" x14ac:dyDescent="0.3">
      <c r="A52" s="265" t="s">
        <v>216</v>
      </c>
      <c r="B52" s="266"/>
      <c r="C52" s="266" t="s">
        <v>195</v>
      </c>
      <c r="D52" s="185"/>
      <c r="E52" s="267"/>
      <c r="F52" s="268"/>
      <c r="G52" s="268"/>
      <c r="H52" s="268"/>
      <c r="I52" s="268"/>
      <c r="J52" s="268"/>
      <c r="K52" s="268"/>
      <c r="L52" s="268"/>
      <c r="M52" s="268"/>
      <c r="N52" s="269"/>
      <c r="O52" s="185">
        <f>D52*(E52+F52+G52+H52+I52+J52+K52+L52+M52+N52)</f>
        <v>0</v>
      </c>
      <c r="P52" s="186">
        <f>O52*D13</f>
        <v>0</v>
      </c>
      <c r="Q52" s="173" t="s">
        <v>217</v>
      </c>
    </row>
    <row r="53" spans="1:257" ht="22.5" customHeight="1" thickBot="1" x14ac:dyDescent="0.3">
      <c r="A53" s="270"/>
      <c r="B53" s="271"/>
      <c r="C53" s="271"/>
      <c r="D53" s="192"/>
      <c r="E53" s="191"/>
      <c r="F53" s="191"/>
      <c r="G53" s="191"/>
      <c r="H53" s="191"/>
      <c r="I53" s="191"/>
      <c r="J53" s="191"/>
      <c r="K53" s="191"/>
      <c r="L53" s="191"/>
      <c r="M53" s="191"/>
      <c r="N53" s="190"/>
      <c r="O53" s="192"/>
      <c r="P53" s="192"/>
      <c r="Q53" s="272"/>
    </row>
    <row r="54" spans="1:257" s="67" customFormat="1" ht="18.75" customHeight="1" x14ac:dyDescent="0.35">
      <c r="A54" s="653" t="s">
        <v>218</v>
      </c>
      <c r="B54" s="651"/>
      <c r="C54" s="651"/>
      <c r="D54" s="651"/>
      <c r="E54" s="652"/>
      <c r="F54" s="652"/>
      <c r="G54" s="652"/>
      <c r="H54" s="652"/>
      <c r="I54" s="652"/>
      <c r="J54" s="652"/>
      <c r="K54" s="652"/>
      <c r="L54" s="652"/>
      <c r="M54" s="652"/>
      <c r="N54" s="652"/>
      <c r="O54" s="651"/>
      <c r="P54" s="263"/>
      <c r="Q54" s="264"/>
      <c r="R54" s="194"/>
      <c r="S54" s="194"/>
      <c r="T54" s="194"/>
      <c r="U54" s="194"/>
      <c r="V54" s="194"/>
      <c r="W54" s="194"/>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c r="BR54" s="195"/>
      <c r="BS54" s="195"/>
      <c r="BT54" s="195"/>
      <c r="BU54" s="195"/>
      <c r="BV54" s="195"/>
      <c r="BW54" s="195"/>
      <c r="BX54" s="195"/>
      <c r="BY54" s="195"/>
      <c r="BZ54" s="195"/>
      <c r="CA54" s="195"/>
      <c r="CB54" s="195"/>
      <c r="CC54" s="195"/>
      <c r="CD54" s="195"/>
      <c r="CE54" s="195"/>
      <c r="CF54" s="195"/>
      <c r="CG54" s="195"/>
      <c r="CH54" s="195"/>
      <c r="CI54" s="195"/>
      <c r="CJ54" s="195"/>
      <c r="CK54" s="195"/>
      <c r="CL54" s="195"/>
      <c r="CM54" s="195"/>
      <c r="CN54" s="195"/>
      <c r="CO54" s="195"/>
      <c r="CP54" s="195"/>
      <c r="CQ54" s="195"/>
      <c r="CR54" s="195"/>
      <c r="CS54" s="195"/>
      <c r="CT54" s="195"/>
      <c r="CU54" s="195"/>
      <c r="CV54" s="195"/>
      <c r="CW54" s="195"/>
      <c r="CX54" s="195"/>
      <c r="CY54" s="195"/>
      <c r="CZ54" s="195"/>
      <c r="DA54" s="195"/>
      <c r="DB54" s="195"/>
      <c r="DC54" s="195"/>
      <c r="DD54" s="195"/>
      <c r="DE54" s="195"/>
      <c r="DF54" s="195"/>
      <c r="DG54" s="195"/>
      <c r="DH54" s="195"/>
      <c r="DI54" s="195"/>
      <c r="DJ54" s="195"/>
      <c r="DK54" s="195"/>
      <c r="DL54" s="195"/>
      <c r="DM54" s="195"/>
      <c r="DN54" s="195"/>
      <c r="DO54" s="195"/>
      <c r="DP54" s="195"/>
      <c r="DQ54" s="195"/>
      <c r="DR54" s="195"/>
      <c r="DS54" s="195"/>
      <c r="DT54" s="195"/>
      <c r="DU54" s="195"/>
      <c r="DV54" s="195"/>
      <c r="DW54" s="195"/>
      <c r="DX54" s="195"/>
      <c r="DY54" s="195"/>
      <c r="DZ54" s="195"/>
      <c r="EA54" s="195"/>
      <c r="EB54" s="195"/>
      <c r="EC54" s="195"/>
      <c r="ED54" s="195"/>
      <c r="EE54" s="195"/>
      <c r="EF54" s="195"/>
      <c r="EG54" s="195"/>
      <c r="EH54" s="195"/>
      <c r="EI54" s="195"/>
      <c r="EJ54" s="195"/>
      <c r="EK54" s="195"/>
      <c r="EL54" s="195"/>
      <c r="EM54" s="195"/>
      <c r="EN54" s="195"/>
      <c r="EO54" s="195"/>
      <c r="EP54" s="195"/>
      <c r="EQ54" s="195"/>
      <c r="ER54" s="195"/>
      <c r="ES54" s="195"/>
      <c r="ET54" s="195"/>
      <c r="EU54" s="195"/>
      <c r="EV54" s="195"/>
      <c r="EW54" s="195"/>
      <c r="EX54" s="195"/>
      <c r="EY54" s="195"/>
      <c r="EZ54" s="195"/>
      <c r="FA54" s="195"/>
      <c r="FB54" s="195"/>
      <c r="FC54" s="195"/>
      <c r="FD54" s="195"/>
      <c r="FE54" s="195"/>
      <c r="FF54" s="195"/>
      <c r="FG54" s="195"/>
      <c r="FH54" s="195"/>
      <c r="FI54" s="195"/>
      <c r="FJ54" s="195"/>
      <c r="FK54" s="195"/>
      <c r="FL54" s="195"/>
      <c r="FM54" s="195"/>
      <c r="FN54" s="195"/>
      <c r="FO54" s="195"/>
      <c r="FP54" s="195"/>
      <c r="FQ54" s="195"/>
      <c r="FR54" s="195"/>
      <c r="FS54" s="195"/>
      <c r="FT54" s="195"/>
      <c r="FU54" s="195"/>
      <c r="FV54" s="195"/>
      <c r="FW54" s="195"/>
      <c r="FX54" s="195"/>
      <c r="FY54" s="195"/>
      <c r="FZ54" s="195"/>
      <c r="GA54" s="195"/>
      <c r="GB54" s="195"/>
      <c r="GC54" s="195"/>
      <c r="GD54" s="195"/>
      <c r="GE54" s="195"/>
      <c r="GF54" s="195"/>
      <c r="GG54" s="195"/>
      <c r="GH54" s="195"/>
      <c r="GI54" s="195"/>
      <c r="GJ54" s="195"/>
      <c r="GK54" s="195"/>
      <c r="GL54" s="195"/>
      <c r="GM54" s="195"/>
      <c r="GN54" s="195"/>
      <c r="GO54" s="195"/>
      <c r="GP54" s="195"/>
      <c r="GQ54" s="195"/>
      <c r="GR54" s="195"/>
      <c r="GS54" s="195"/>
      <c r="GT54" s="195"/>
      <c r="GU54" s="195"/>
      <c r="GV54" s="195"/>
      <c r="GW54" s="195"/>
      <c r="GX54" s="195"/>
      <c r="GY54" s="195"/>
      <c r="GZ54" s="195"/>
      <c r="HA54" s="195"/>
      <c r="HB54" s="195"/>
      <c r="HC54" s="195"/>
      <c r="HD54" s="195"/>
      <c r="HE54" s="195"/>
      <c r="HF54" s="195"/>
      <c r="HG54" s="195"/>
      <c r="HH54" s="195"/>
      <c r="HI54" s="195"/>
      <c r="HJ54" s="195"/>
      <c r="HK54" s="195"/>
      <c r="HL54" s="195"/>
      <c r="HM54" s="195"/>
      <c r="HN54" s="195"/>
      <c r="HO54" s="195"/>
      <c r="HP54" s="195"/>
      <c r="HQ54" s="195"/>
      <c r="HR54" s="195"/>
      <c r="HS54" s="195"/>
      <c r="HT54" s="195"/>
      <c r="HU54" s="195"/>
      <c r="HV54" s="195"/>
      <c r="HW54" s="195"/>
      <c r="HX54" s="195"/>
      <c r="HY54" s="195"/>
      <c r="HZ54" s="195"/>
      <c r="IA54" s="195"/>
      <c r="IB54" s="195"/>
      <c r="IC54" s="195"/>
      <c r="ID54" s="195"/>
      <c r="IE54" s="195"/>
      <c r="IF54" s="195"/>
      <c r="IG54" s="195"/>
      <c r="IH54" s="195"/>
      <c r="II54" s="195"/>
      <c r="IJ54" s="195"/>
      <c r="IK54" s="195"/>
      <c r="IL54" s="195"/>
      <c r="IM54" s="195"/>
      <c r="IN54" s="195"/>
      <c r="IO54" s="195"/>
      <c r="IP54" s="195"/>
      <c r="IQ54" s="195"/>
      <c r="IR54" s="195"/>
      <c r="IS54" s="195"/>
      <c r="IT54" s="195"/>
      <c r="IU54" s="195"/>
      <c r="IV54" s="195"/>
      <c r="IW54" s="195"/>
    </row>
    <row r="55" spans="1:257" s="151" customFormat="1" ht="51.75" customHeight="1" x14ac:dyDescent="0.25">
      <c r="A55" s="227" t="s">
        <v>219</v>
      </c>
      <c r="B55" s="273"/>
      <c r="C55" s="274"/>
      <c r="D55" s="231">
        <v>10</v>
      </c>
      <c r="E55" s="275"/>
      <c r="F55" s="276"/>
      <c r="G55" s="276"/>
      <c r="H55" s="276"/>
      <c r="I55" s="276"/>
      <c r="J55" s="276"/>
      <c r="K55" s="276"/>
      <c r="L55" s="276"/>
      <c r="M55" s="276"/>
      <c r="N55" s="207"/>
      <c r="O55" s="201">
        <f>D55*(E55+F55+G55+H55+I55+J55+K55+L55+M55+N55)</f>
        <v>0</v>
      </c>
      <c r="P55" s="277">
        <f>O55*D55</f>
        <v>0</v>
      </c>
      <c r="Q55" s="233"/>
      <c r="R55" s="278"/>
    </row>
    <row r="56" spans="1:257" s="284" customFormat="1" ht="30.75" customHeight="1" thickBot="1" x14ac:dyDescent="0.3">
      <c r="A56" s="279"/>
      <c r="B56" s="280"/>
      <c r="C56" s="280"/>
      <c r="D56" s="281"/>
      <c r="E56" s="282"/>
      <c r="F56" s="282"/>
      <c r="G56" s="282"/>
      <c r="H56" s="282"/>
      <c r="I56" s="282"/>
      <c r="J56" s="282"/>
      <c r="K56" s="282"/>
      <c r="L56" s="282"/>
      <c r="M56" s="282"/>
      <c r="N56" s="190"/>
      <c r="O56" s="176"/>
      <c r="P56" s="176"/>
      <c r="Q56" s="264"/>
      <c r="R56" s="283"/>
      <c r="S56" s="283"/>
      <c r="T56" s="283"/>
      <c r="U56" s="283"/>
      <c r="V56" s="283"/>
      <c r="W56" s="283"/>
    </row>
    <row r="57" spans="1:257" s="67" customFormat="1" ht="69" customHeight="1" x14ac:dyDescent="0.25">
      <c r="A57" s="654" t="s">
        <v>220</v>
      </c>
      <c r="B57" s="655"/>
      <c r="C57" s="655"/>
      <c r="D57" s="656"/>
      <c r="E57" s="656"/>
      <c r="F57" s="656"/>
      <c r="G57" s="656"/>
      <c r="H57" s="656"/>
      <c r="I57" s="656"/>
      <c r="J57" s="656"/>
      <c r="K57" s="656"/>
      <c r="L57" s="656"/>
      <c r="M57" s="656"/>
      <c r="N57" s="656"/>
      <c r="O57" s="655"/>
      <c r="P57" s="657"/>
      <c r="Q57" s="264"/>
      <c r="R57" s="194"/>
      <c r="S57" s="194"/>
      <c r="T57" s="194"/>
      <c r="U57" s="194"/>
      <c r="V57" s="194"/>
      <c r="W57" s="194"/>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5"/>
      <c r="BR57" s="195"/>
      <c r="BS57" s="195"/>
      <c r="BT57" s="195"/>
      <c r="BU57" s="195"/>
      <c r="BV57" s="195"/>
      <c r="BW57" s="195"/>
      <c r="BX57" s="195"/>
      <c r="BY57" s="195"/>
      <c r="BZ57" s="195"/>
      <c r="CA57" s="195"/>
      <c r="CB57" s="195"/>
      <c r="CC57" s="195"/>
      <c r="CD57" s="195"/>
      <c r="CE57" s="195"/>
      <c r="CF57" s="195"/>
      <c r="CG57" s="195"/>
      <c r="CH57" s="195"/>
      <c r="CI57" s="195"/>
      <c r="CJ57" s="195"/>
      <c r="CK57" s="195"/>
      <c r="CL57" s="195"/>
      <c r="CM57" s="195"/>
      <c r="CN57" s="195"/>
      <c r="CO57" s="195"/>
      <c r="CP57" s="195"/>
      <c r="CQ57" s="195"/>
      <c r="CR57" s="195"/>
      <c r="CS57" s="195"/>
      <c r="CT57" s="195"/>
      <c r="CU57" s="195"/>
      <c r="CV57" s="195"/>
      <c r="CW57" s="195"/>
      <c r="CX57" s="195"/>
      <c r="CY57" s="195"/>
      <c r="CZ57" s="195"/>
      <c r="DA57" s="195"/>
      <c r="DB57" s="195"/>
      <c r="DC57" s="195"/>
      <c r="DD57" s="195"/>
      <c r="DE57" s="195"/>
      <c r="DF57" s="195"/>
      <c r="DG57" s="195"/>
      <c r="DH57" s="195"/>
      <c r="DI57" s="195"/>
      <c r="DJ57" s="195"/>
      <c r="DK57" s="195"/>
      <c r="DL57" s="195"/>
      <c r="DM57" s="195"/>
      <c r="DN57" s="195"/>
      <c r="DO57" s="195"/>
      <c r="DP57" s="195"/>
      <c r="DQ57" s="195"/>
      <c r="DR57" s="195"/>
      <c r="DS57" s="195"/>
      <c r="DT57" s="195"/>
      <c r="DU57" s="195"/>
      <c r="DV57" s="195"/>
      <c r="DW57" s="195"/>
      <c r="DX57" s="195"/>
      <c r="DY57" s="195"/>
      <c r="DZ57" s="195"/>
      <c r="EA57" s="195"/>
      <c r="EB57" s="195"/>
      <c r="EC57" s="195"/>
      <c r="ED57" s="195"/>
      <c r="EE57" s="195"/>
      <c r="EF57" s="195"/>
      <c r="EG57" s="195"/>
      <c r="EH57" s="195"/>
      <c r="EI57" s="195"/>
      <c r="EJ57" s="195"/>
      <c r="EK57" s="195"/>
      <c r="EL57" s="195"/>
      <c r="EM57" s="195"/>
      <c r="EN57" s="195"/>
      <c r="EO57" s="195"/>
      <c r="EP57" s="195"/>
      <c r="EQ57" s="195"/>
      <c r="ER57" s="195"/>
      <c r="ES57" s="195"/>
      <c r="ET57" s="195"/>
      <c r="EU57" s="195"/>
      <c r="EV57" s="195"/>
      <c r="EW57" s="195"/>
      <c r="EX57" s="195"/>
      <c r="EY57" s="195"/>
      <c r="EZ57" s="195"/>
      <c r="FA57" s="195"/>
      <c r="FB57" s="195"/>
      <c r="FC57" s="195"/>
      <c r="FD57" s="195"/>
      <c r="FE57" s="195"/>
      <c r="FF57" s="195"/>
      <c r="FG57" s="195"/>
      <c r="FH57" s="195"/>
      <c r="FI57" s="195"/>
      <c r="FJ57" s="195"/>
      <c r="FK57" s="195"/>
      <c r="FL57" s="195"/>
      <c r="FM57" s="195"/>
      <c r="FN57" s="195"/>
      <c r="FO57" s="195"/>
      <c r="FP57" s="195"/>
      <c r="FQ57" s="195"/>
      <c r="FR57" s="195"/>
      <c r="FS57" s="195"/>
      <c r="FT57" s="195"/>
      <c r="FU57" s="195"/>
      <c r="FV57" s="195"/>
      <c r="FW57" s="195"/>
      <c r="FX57" s="195"/>
      <c r="FY57" s="195"/>
      <c r="FZ57" s="195"/>
      <c r="GA57" s="195"/>
      <c r="GB57" s="195"/>
      <c r="GC57" s="195"/>
      <c r="GD57" s="195"/>
      <c r="GE57" s="195"/>
      <c r="GF57" s="195"/>
      <c r="GG57" s="195"/>
      <c r="GH57" s="195"/>
      <c r="GI57" s="195"/>
      <c r="GJ57" s="195"/>
      <c r="GK57" s="195"/>
      <c r="GL57" s="195"/>
      <c r="GM57" s="195"/>
      <c r="GN57" s="195"/>
      <c r="GO57" s="195"/>
      <c r="GP57" s="195"/>
      <c r="GQ57" s="195"/>
      <c r="GR57" s="195"/>
      <c r="GS57" s="195"/>
      <c r="GT57" s="195"/>
      <c r="GU57" s="195"/>
      <c r="GV57" s="195"/>
      <c r="GW57" s="195"/>
      <c r="GX57" s="195"/>
      <c r="GY57" s="195"/>
      <c r="GZ57" s="195"/>
      <c r="HA57" s="195"/>
      <c r="HB57" s="195"/>
      <c r="HC57" s="195"/>
      <c r="HD57" s="195"/>
      <c r="HE57" s="195"/>
      <c r="HF57" s="195"/>
      <c r="HG57" s="195"/>
      <c r="HH57" s="195"/>
      <c r="HI57" s="195"/>
      <c r="HJ57" s="195"/>
      <c r="HK57" s="195"/>
      <c r="HL57" s="195"/>
      <c r="HM57" s="195"/>
      <c r="HN57" s="195"/>
      <c r="HO57" s="195"/>
      <c r="HP57" s="195"/>
      <c r="HQ57" s="195"/>
      <c r="HR57" s="195"/>
      <c r="HS57" s="195"/>
      <c r="HT57" s="195"/>
      <c r="HU57" s="195"/>
      <c r="HV57" s="195"/>
      <c r="HW57" s="195"/>
      <c r="HX57" s="195"/>
      <c r="HY57" s="195"/>
      <c r="HZ57" s="195"/>
      <c r="IA57" s="195"/>
      <c r="IB57" s="195"/>
      <c r="IC57" s="195"/>
      <c r="ID57" s="195"/>
      <c r="IE57" s="195"/>
      <c r="IF57" s="195"/>
      <c r="IG57" s="195"/>
      <c r="IH57" s="195"/>
      <c r="II57" s="195"/>
      <c r="IJ57" s="195"/>
      <c r="IK57" s="195"/>
      <c r="IL57" s="195"/>
      <c r="IM57" s="195"/>
      <c r="IN57" s="195"/>
      <c r="IO57" s="195"/>
      <c r="IP57" s="195"/>
      <c r="IQ57" s="195"/>
      <c r="IR57" s="195"/>
      <c r="IS57" s="195"/>
      <c r="IT57" s="195"/>
      <c r="IU57" s="195"/>
      <c r="IV57" s="195"/>
      <c r="IW57" s="195"/>
    </row>
    <row r="58" spans="1:257" ht="150" customHeight="1" x14ac:dyDescent="0.25">
      <c r="A58" s="285" t="s">
        <v>221</v>
      </c>
      <c r="B58" s="93" t="s">
        <v>335</v>
      </c>
      <c r="C58" s="93" t="s">
        <v>195</v>
      </c>
      <c r="D58" s="230">
        <f>227.8+89.98+37.86</f>
        <v>355.64000000000004</v>
      </c>
      <c r="E58" s="209"/>
      <c r="F58" s="210"/>
      <c r="G58" s="210"/>
      <c r="H58" s="210"/>
      <c r="I58" s="210"/>
      <c r="J58" s="210"/>
      <c r="K58" s="210"/>
      <c r="L58" s="210"/>
      <c r="M58" s="210"/>
      <c r="N58" s="211"/>
      <c r="O58" s="286">
        <f>D58*(E58+F58+G58+H58+I58+J58+K58+L58+M58+N58)</f>
        <v>0</v>
      </c>
      <c r="P58" s="287">
        <f t="shared" ref="P58:P59" si="6">O58*D$13</f>
        <v>0</v>
      </c>
      <c r="Q58" s="173" t="s">
        <v>217</v>
      </c>
      <c r="S58" s="283"/>
      <c r="T58" s="283"/>
      <c r="U58" s="283"/>
      <c r="V58" s="283"/>
      <c r="W58" s="283"/>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284"/>
      <c r="BJ58" s="284"/>
      <c r="BK58" s="284"/>
      <c r="BL58" s="284"/>
      <c r="BM58" s="284"/>
      <c r="BN58" s="284"/>
      <c r="BO58" s="284"/>
      <c r="BP58" s="284"/>
      <c r="BQ58" s="284"/>
      <c r="BR58" s="284"/>
      <c r="BS58" s="284"/>
      <c r="BT58" s="284"/>
      <c r="BU58" s="284"/>
      <c r="BV58" s="284"/>
      <c r="BW58" s="284"/>
      <c r="BX58" s="284"/>
      <c r="BY58" s="284"/>
      <c r="BZ58" s="284"/>
      <c r="CA58" s="284"/>
      <c r="CB58" s="284"/>
      <c r="CC58" s="284"/>
      <c r="CD58" s="284"/>
      <c r="CE58" s="284"/>
      <c r="CF58" s="284"/>
      <c r="CG58" s="284"/>
      <c r="CH58" s="284"/>
      <c r="CI58" s="284"/>
      <c r="CJ58" s="284"/>
      <c r="CK58" s="284"/>
      <c r="CL58" s="284"/>
      <c r="CM58" s="284"/>
      <c r="CN58" s="284"/>
      <c r="CO58" s="284"/>
      <c r="CP58" s="284"/>
      <c r="CQ58" s="284"/>
      <c r="CR58" s="284"/>
      <c r="CS58" s="284"/>
      <c r="CT58" s="284"/>
      <c r="CU58" s="284"/>
      <c r="CV58" s="284"/>
      <c r="CW58" s="284"/>
      <c r="CX58" s="284"/>
      <c r="CY58" s="284"/>
      <c r="CZ58" s="284"/>
      <c r="DA58" s="284"/>
      <c r="DB58" s="284"/>
      <c r="DC58" s="284"/>
      <c r="DD58" s="284"/>
      <c r="DE58" s="284"/>
      <c r="DF58" s="284"/>
      <c r="DG58" s="284"/>
      <c r="DH58" s="284"/>
      <c r="DI58" s="284"/>
      <c r="DJ58" s="284"/>
      <c r="DK58" s="284"/>
      <c r="DL58" s="284"/>
      <c r="DM58" s="284"/>
      <c r="DN58" s="284"/>
      <c r="DO58" s="284"/>
      <c r="DP58" s="284"/>
      <c r="DQ58" s="284"/>
      <c r="DR58" s="284"/>
      <c r="DS58" s="284"/>
      <c r="DT58" s="284"/>
      <c r="DU58" s="284"/>
      <c r="DV58" s="284"/>
      <c r="DW58" s="284"/>
      <c r="DX58" s="284"/>
      <c r="DY58" s="284"/>
      <c r="DZ58" s="284"/>
      <c r="EA58" s="284"/>
      <c r="EB58" s="284"/>
      <c r="EC58" s="284"/>
      <c r="ED58" s="284"/>
      <c r="EE58" s="284"/>
      <c r="EF58" s="284"/>
      <c r="EG58" s="284"/>
      <c r="EH58" s="284"/>
      <c r="EI58" s="284"/>
      <c r="EJ58" s="284"/>
      <c r="EK58" s="284"/>
      <c r="EL58" s="284"/>
      <c r="EM58" s="284"/>
      <c r="EN58" s="284"/>
      <c r="EO58" s="284"/>
      <c r="EP58" s="284"/>
      <c r="EQ58" s="284"/>
      <c r="ER58" s="284"/>
      <c r="ES58" s="284"/>
      <c r="ET58" s="284"/>
      <c r="EU58" s="284"/>
      <c r="EV58" s="284"/>
      <c r="EW58" s="284"/>
      <c r="EX58" s="284"/>
      <c r="EY58" s="284"/>
      <c r="EZ58" s="284"/>
      <c r="FA58" s="284"/>
      <c r="FB58" s="284"/>
      <c r="FC58" s="284"/>
      <c r="FD58" s="284"/>
      <c r="FE58" s="284"/>
      <c r="FF58" s="284"/>
      <c r="FG58" s="284"/>
      <c r="FH58" s="284"/>
      <c r="FI58" s="284"/>
      <c r="FJ58" s="284"/>
      <c r="FK58" s="284"/>
      <c r="FL58" s="284"/>
      <c r="FM58" s="284"/>
      <c r="FN58" s="284"/>
      <c r="FO58" s="284"/>
      <c r="FP58" s="284"/>
      <c r="FQ58" s="284"/>
      <c r="FR58" s="284"/>
      <c r="FS58" s="284"/>
      <c r="FT58" s="284"/>
      <c r="FU58" s="284"/>
      <c r="FV58" s="284"/>
      <c r="FW58" s="284"/>
      <c r="FX58" s="284"/>
      <c r="FY58" s="284"/>
      <c r="FZ58" s="284"/>
      <c r="GA58" s="284"/>
      <c r="GB58" s="284"/>
      <c r="GC58" s="284"/>
      <c r="GD58" s="284"/>
      <c r="GE58" s="284"/>
      <c r="GF58" s="284"/>
      <c r="GG58" s="284"/>
      <c r="GH58" s="284"/>
      <c r="GI58" s="284"/>
      <c r="GJ58" s="284"/>
      <c r="GK58" s="284"/>
      <c r="GL58" s="284"/>
      <c r="GM58" s="284"/>
      <c r="GN58" s="284"/>
      <c r="GO58" s="284"/>
      <c r="GP58" s="284"/>
      <c r="GQ58" s="284"/>
      <c r="GR58" s="284"/>
      <c r="GS58" s="284"/>
      <c r="GT58" s="284"/>
      <c r="GU58" s="284"/>
      <c r="GV58" s="284"/>
      <c r="GW58" s="284"/>
      <c r="GX58" s="284"/>
      <c r="GY58" s="284"/>
      <c r="GZ58" s="284"/>
      <c r="HA58" s="284"/>
      <c r="HB58" s="284"/>
      <c r="HC58" s="284"/>
      <c r="HD58" s="284"/>
      <c r="HE58" s="284"/>
      <c r="HF58" s="284"/>
      <c r="HG58" s="284"/>
      <c r="HH58" s="284"/>
      <c r="HI58" s="284"/>
      <c r="HJ58" s="284"/>
      <c r="HK58" s="284"/>
      <c r="HL58" s="284"/>
      <c r="HM58" s="284"/>
      <c r="HN58" s="284"/>
      <c r="HO58" s="284"/>
      <c r="HP58" s="284"/>
      <c r="HQ58" s="284"/>
      <c r="HR58" s="284"/>
      <c r="HS58" s="284"/>
      <c r="HT58" s="284"/>
      <c r="HU58" s="284"/>
      <c r="HV58" s="284"/>
      <c r="HW58" s="284"/>
      <c r="HX58" s="284"/>
      <c r="HY58" s="284"/>
      <c r="HZ58" s="284"/>
      <c r="IA58" s="284"/>
      <c r="IB58" s="284"/>
      <c r="IC58" s="284"/>
      <c r="ID58" s="284"/>
      <c r="IE58" s="284"/>
      <c r="IF58" s="284"/>
      <c r="IG58" s="284"/>
      <c r="IH58" s="284"/>
      <c r="II58" s="284"/>
      <c r="IJ58" s="284"/>
      <c r="IK58" s="284"/>
      <c r="IL58" s="284"/>
      <c r="IM58" s="284"/>
      <c r="IN58" s="284"/>
      <c r="IO58" s="284"/>
      <c r="IP58" s="284"/>
      <c r="IQ58" s="284"/>
      <c r="IR58" s="284"/>
      <c r="IS58" s="284"/>
      <c r="IT58" s="284"/>
      <c r="IU58" s="284"/>
      <c r="IV58" s="284"/>
      <c r="IW58" s="284"/>
    </row>
    <row r="59" spans="1:257" ht="146.25" customHeight="1" thickBot="1" x14ac:dyDescent="0.3">
      <c r="A59" s="182" t="s">
        <v>222</v>
      </c>
      <c r="B59" s="183" t="s">
        <v>336</v>
      </c>
      <c r="C59" s="183" t="s">
        <v>195</v>
      </c>
      <c r="D59" s="184">
        <f>415.6 + (2* 89.98)+(2*37.86)</f>
        <v>671.28000000000009</v>
      </c>
      <c r="E59" s="288"/>
      <c r="F59" s="289"/>
      <c r="G59" s="289"/>
      <c r="H59" s="289"/>
      <c r="I59" s="289"/>
      <c r="J59" s="289"/>
      <c r="K59" s="289"/>
      <c r="L59" s="289"/>
      <c r="M59" s="289"/>
      <c r="N59" s="269"/>
      <c r="O59" s="290">
        <f>D59*(E59+F59+G59+H59+I59+J59+K59+L59+M59+N59)</f>
        <v>0</v>
      </c>
      <c r="P59" s="291">
        <f t="shared" si="6"/>
        <v>0</v>
      </c>
      <c r="Q59" s="173" t="s">
        <v>217</v>
      </c>
      <c r="R59" s="283"/>
      <c r="S59" s="283"/>
      <c r="T59" s="283"/>
      <c r="U59" s="283"/>
      <c r="V59" s="283"/>
      <c r="W59" s="283"/>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284"/>
      <c r="BJ59" s="284"/>
      <c r="BK59" s="284"/>
      <c r="BL59" s="284"/>
      <c r="BM59" s="284"/>
      <c r="BN59" s="284"/>
      <c r="BO59" s="284"/>
      <c r="BP59" s="284"/>
      <c r="BQ59" s="284"/>
      <c r="BR59" s="284"/>
      <c r="BS59" s="284"/>
      <c r="BT59" s="284"/>
      <c r="BU59" s="284"/>
      <c r="BV59" s="284"/>
      <c r="BW59" s="284"/>
      <c r="BX59" s="284"/>
      <c r="BY59" s="284"/>
      <c r="BZ59" s="284"/>
      <c r="CA59" s="284"/>
      <c r="CB59" s="284"/>
      <c r="CC59" s="284"/>
      <c r="CD59" s="284"/>
      <c r="CE59" s="284"/>
      <c r="CF59" s="284"/>
      <c r="CG59" s="284"/>
      <c r="CH59" s="284"/>
      <c r="CI59" s="284"/>
      <c r="CJ59" s="284"/>
      <c r="CK59" s="284"/>
      <c r="CL59" s="284"/>
      <c r="CM59" s="284"/>
      <c r="CN59" s="284"/>
      <c r="CO59" s="284"/>
      <c r="CP59" s="284"/>
      <c r="CQ59" s="284"/>
      <c r="CR59" s="284"/>
      <c r="CS59" s="284"/>
      <c r="CT59" s="284"/>
      <c r="CU59" s="284"/>
      <c r="CV59" s="284"/>
      <c r="CW59" s="284"/>
      <c r="CX59" s="284"/>
      <c r="CY59" s="284"/>
      <c r="CZ59" s="284"/>
      <c r="DA59" s="284"/>
      <c r="DB59" s="284"/>
      <c r="DC59" s="284"/>
      <c r="DD59" s="284"/>
      <c r="DE59" s="284"/>
      <c r="DF59" s="284"/>
      <c r="DG59" s="284"/>
      <c r="DH59" s="284"/>
      <c r="DI59" s="284"/>
      <c r="DJ59" s="284"/>
      <c r="DK59" s="284"/>
      <c r="DL59" s="284"/>
      <c r="DM59" s="284"/>
      <c r="DN59" s="284"/>
      <c r="DO59" s="284"/>
      <c r="DP59" s="284"/>
      <c r="DQ59" s="284"/>
      <c r="DR59" s="284"/>
      <c r="DS59" s="284"/>
      <c r="DT59" s="284"/>
      <c r="DU59" s="284"/>
      <c r="DV59" s="284"/>
      <c r="DW59" s="284"/>
      <c r="DX59" s="284"/>
      <c r="DY59" s="284"/>
      <c r="DZ59" s="284"/>
      <c r="EA59" s="284"/>
      <c r="EB59" s="284"/>
      <c r="EC59" s="284"/>
      <c r="ED59" s="284"/>
      <c r="EE59" s="284"/>
      <c r="EF59" s="284"/>
      <c r="EG59" s="284"/>
      <c r="EH59" s="284"/>
      <c r="EI59" s="284"/>
      <c r="EJ59" s="284"/>
      <c r="EK59" s="284"/>
      <c r="EL59" s="284"/>
      <c r="EM59" s="284"/>
      <c r="EN59" s="284"/>
      <c r="EO59" s="284"/>
      <c r="EP59" s="284"/>
      <c r="EQ59" s="284"/>
      <c r="ER59" s="284"/>
      <c r="ES59" s="284"/>
      <c r="ET59" s="284"/>
      <c r="EU59" s="284"/>
      <c r="EV59" s="284"/>
      <c r="EW59" s="284"/>
      <c r="EX59" s="284"/>
      <c r="EY59" s="284"/>
      <c r="EZ59" s="284"/>
      <c r="FA59" s="284"/>
      <c r="FB59" s="284"/>
      <c r="FC59" s="284"/>
      <c r="FD59" s="284"/>
      <c r="FE59" s="284"/>
      <c r="FF59" s="284"/>
      <c r="FG59" s="284"/>
      <c r="FH59" s="284"/>
      <c r="FI59" s="284"/>
      <c r="FJ59" s="284"/>
      <c r="FK59" s="284"/>
      <c r="FL59" s="284"/>
      <c r="FM59" s="284"/>
      <c r="FN59" s="284"/>
      <c r="FO59" s="284"/>
      <c r="FP59" s="284"/>
      <c r="FQ59" s="284"/>
      <c r="FR59" s="284"/>
      <c r="FS59" s="284"/>
      <c r="FT59" s="284"/>
      <c r="FU59" s="284"/>
      <c r="FV59" s="284"/>
      <c r="FW59" s="284"/>
      <c r="FX59" s="284"/>
      <c r="FY59" s="284"/>
      <c r="FZ59" s="284"/>
      <c r="GA59" s="284"/>
      <c r="GB59" s="284"/>
      <c r="GC59" s="284"/>
      <c r="GD59" s="284"/>
      <c r="GE59" s="284"/>
      <c r="GF59" s="284"/>
      <c r="GG59" s="284"/>
      <c r="GH59" s="284"/>
      <c r="GI59" s="284"/>
      <c r="GJ59" s="284"/>
      <c r="GK59" s="284"/>
      <c r="GL59" s="284"/>
      <c r="GM59" s="284"/>
      <c r="GN59" s="284"/>
      <c r="GO59" s="284"/>
      <c r="GP59" s="284"/>
      <c r="GQ59" s="284"/>
      <c r="GR59" s="284"/>
      <c r="GS59" s="284"/>
      <c r="GT59" s="284"/>
      <c r="GU59" s="284"/>
      <c r="GV59" s="284"/>
      <c r="GW59" s="284"/>
      <c r="GX59" s="284"/>
      <c r="GY59" s="284"/>
      <c r="GZ59" s="284"/>
      <c r="HA59" s="284"/>
      <c r="HB59" s="284"/>
      <c r="HC59" s="284"/>
      <c r="HD59" s="284"/>
      <c r="HE59" s="284"/>
      <c r="HF59" s="284"/>
      <c r="HG59" s="284"/>
      <c r="HH59" s="284"/>
      <c r="HI59" s="284"/>
      <c r="HJ59" s="284"/>
      <c r="HK59" s="284"/>
      <c r="HL59" s="284"/>
      <c r="HM59" s="284"/>
      <c r="HN59" s="284"/>
      <c r="HO59" s="284"/>
      <c r="HP59" s="284"/>
      <c r="HQ59" s="284"/>
      <c r="HR59" s="284"/>
      <c r="HS59" s="284"/>
      <c r="HT59" s="284"/>
      <c r="HU59" s="284"/>
      <c r="HV59" s="284"/>
      <c r="HW59" s="284"/>
      <c r="HX59" s="284"/>
      <c r="HY59" s="284"/>
      <c r="HZ59" s="284"/>
      <c r="IA59" s="284"/>
      <c r="IB59" s="284"/>
      <c r="IC59" s="284"/>
      <c r="ID59" s="284"/>
      <c r="IE59" s="284"/>
      <c r="IF59" s="284"/>
      <c r="IG59" s="284"/>
      <c r="IH59" s="284"/>
      <c r="II59" s="284"/>
      <c r="IJ59" s="284"/>
      <c r="IK59" s="284"/>
      <c r="IL59" s="284"/>
      <c r="IM59" s="284"/>
      <c r="IN59" s="284"/>
      <c r="IO59" s="284"/>
      <c r="IP59" s="284"/>
      <c r="IQ59" s="284"/>
      <c r="IR59" s="284"/>
      <c r="IS59" s="284"/>
      <c r="IT59" s="284"/>
      <c r="IU59" s="284"/>
      <c r="IV59" s="284"/>
      <c r="IW59" s="284"/>
    </row>
    <row r="60" spans="1:257" ht="18.75" customHeight="1" thickBot="1" x14ac:dyDescent="0.3">
      <c r="A60" s="188"/>
      <c r="B60" s="188"/>
      <c r="C60" s="188"/>
      <c r="D60" s="189"/>
      <c r="E60" s="190"/>
      <c r="F60" s="190"/>
      <c r="G60" s="190"/>
      <c r="H60" s="190"/>
      <c r="I60" s="190"/>
      <c r="J60" s="190"/>
      <c r="K60" s="190"/>
      <c r="L60" s="190"/>
      <c r="M60" s="190"/>
      <c r="N60" s="190"/>
      <c r="O60" s="176"/>
      <c r="P60" s="292"/>
      <c r="Q60" s="264"/>
      <c r="R60" s="283"/>
      <c r="S60" s="283"/>
      <c r="T60" s="283"/>
      <c r="U60" s="283"/>
      <c r="V60" s="283"/>
      <c r="W60" s="283"/>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c r="BD60" s="284"/>
      <c r="BE60" s="284"/>
      <c r="BF60" s="284"/>
      <c r="BG60" s="284"/>
      <c r="BH60" s="284"/>
      <c r="BI60" s="284"/>
      <c r="BJ60" s="284"/>
      <c r="BK60" s="284"/>
      <c r="BL60" s="284"/>
      <c r="BM60" s="284"/>
      <c r="BN60" s="284"/>
      <c r="BO60" s="284"/>
      <c r="BP60" s="284"/>
      <c r="BQ60" s="284"/>
      <c r="BR60" s="284"/>
      <c r="BS60" s="284"/>
      <c r="BT60" s="284"/>
      <c r="BU60" s="284"/>
      <c r="BV60" s="284"/>
      <c r="BW60" s="284"/>
      <c r="BX60" s="284"/>
      <c r="BY60" s="284"/>
      <c r="BZ60" s="284"/>
      <c r="CA60" s="284"/>
      <c r="CB60" s="284"/>
      <c r="CC60" s="284"/>
      <c r="CD60" s="284"/>
      <c r="CE60" s="284"/>
      <c r="CF60" s="284"/>
      <c r="CG60" s="284"/>
      <c r="CH60" s="284"/>
      <c r="CI60" s="284"/>
      <c r="CJ60" s="284"/>
      <c r="CK60" s="284"/>
      <c r="CL60" s="284"/>
      <c r="CM60" s="284"/>
      <c r="CN60" s="284"/>
      <c r="CO60" s="284"/>
      <c r="CP60" s="284"/>
      <c r="CQ60" s="284"/>
      <c r="CR60" s="284"/>
      <c r="CS60" s="284"/>
      <c r="CT60" s="284"/>
      <c r="CU60" s="284"/>
      <c r="CV60" s="284"/>
      <c r="CW60" s="284"/>
      <c r="CX60" s="284"/>
      <c r="CY60" s="284"/>
      <c r="CZ60" s="284"/>
      <c r="DA60" s="284"/>
      <c r="DB60" s="284"/>
      <c r="DC60" s="284"/>
      <c r="DD60" s="284"/>
      <c r="DE60" s="284"/>
      <c r="DF60" s="284"/>
      <c r="DG60" s="284"/>
      <c r="DH60" s="284"/>
      <c r="DI60" s="284"/>
      <c r="DJ60" s="284"/>
      <c r="DK60" s="284"/>
      <c r="DL60" s="284"/>
      <c r="DM60" s="284"/>
      <c r="DN60" s="284"/>
      <c r="DO60" s="284"/>
      <c r="DP60" s="284"/>
      <c r="DQ60" s="284"/>
      <c r="DR60" s="284"/>
      <c r="DS60" s="284"/>
      <c r="DT60" s="284"/>
      <c r="DU60" s="284"/>
      <c r="DV60" s="284"/>
      <c r="DW60" s="284"/>
      <c r="DX60" s="284"/>
      <c r="DY60" s="284"/>
      <c r="DZ60" s="284"/>
      <c r="EA60" s="284"/>
      <c r="EB60" s="284"/>
      <c r="EC60" s="284"/>
      <c r="ED60" s="284"/>
      <c r="EE60" s="284"/>
      <c r="EF60" s="284"/>
      <c r="EG60" s="284"/>
      <c r="EH60" s="284"/>
      <c r="EI60" s="284"/>
      <c r="EJ60" s="284"/>
      <c r="EK60" s="284"/>
      <c r="EL60" s="284"/>
      <c r="EM60" s="284"/>
      <c r="EN60" s="284"/>
      <c r="EO60" s="284"/>
      <c r="EP60" s="284"/>
      <c r="EQ60" s="284"/>
      <c r="ER60" s="284"/>
      <c r="ES60" s="284"/>
      <c r="ET60" s="284"/>
      <c r="EU60" s="284"/>
      <c r="EV60" s="284"/>
      <c r="EW60" s="284"/>
      <c r="EX60" s="284"/>
      <c r="EY60" s="284"/>
      <c r="EZ60" s="284"/>
      <c r="FA60" s="284"/>
      <c r="FB60" s="284"/>
      <c r="FC60" s="284"/>
      <c r="FD60" s="284"/>
      <c r="FE60" s="284"/>
      <c r="FF60" s="284"/>
      <c r="FG60" s="284"/>
      <c r="FH60" s="284"/>
      <c r="FI60" s="284"/>
      <c r="FJ60" s="284"/>
      <c r="FK60" s="284"/>
      <c r="FL60" s="284"/>
      <c r="FM60" s="284"/>
      <c r="FN60" s="284"/>
      <c r="FO60" s="284"/>
      <c r="FP60" s="284"/>
      <c r="FQ60" s="284"/>
      <c r="FR60" s="284"/>
      <c r="FS60" s="284"/>
      <c r="FT60" s="284"/>
      <c r="FU60" s="284"/>
      <c r="FV60" s="284"/>
      <c r="FW60" s="284"/>
      <c r="FX60" s="284"/>
      <c r="FY60" s="284"/>
      <c r="FZ60" s="284"/>
      <c r="GA60" s="284"/>
      <c r="GB60" s="284"/>
      <c r="GC60" s="284"/>
      <c r="GD60" s="284"/>
      <c r="GE60" s="284"/>
      <c r="GF60" s="284"/>
      <c r="GG60" s="284"/>
      <c r="GH60" s="284"/>
      <c r="GI60" s="284"/>
      <c r="GJ60" s="284"/>
      <c r="GK60" s="284"/>
      <c r="GL60" s="284"/>
      <c r="GM60" s="284"/>
      <c r="GN60" s="284"/>
      <c r="GO60" s="284"/>
      <c r="GP60" s="284"/>
      <c r="GQ60" s="284"/>
      <c r="GR60" s="284"/>
      <c r="GS60" s="284"/>
      <c r="GT60" s="284"/>
      <c r="GU60" s="284"/>
      <c r="GV60" s="284"/>
      <c r="GW60" s="284"/>
      <c r="GX60" s="284"/>
      <c r="GY60" s="284"/>
      <c r="GZ60" s="284"/>
      <c r="HA60" s="284"/>
      <c r="HB60" s="284"/>
      <c r="HC60" s="284"/>
      <c r="HD60" s="284"/>
      <c r="HE60" s="284"/>
      <c r="HF60" s="284"/>
      <c r="HG60" s="284"/>
      <c r="HH60" s="284"/>
      <c r="HI60" s="284"/>
      <c r="HJ60" s="284"/>
      <c r="HK60" s="284"/>
      <c r="HL60" s="284"/>
      <c r="HM60" s="284"/>
      <c r="HN60" s="284"/>
      <c r="HO60" s="284"/>
      <c r="HP60" s="284"/>
      <c r="HQ60" s="284"/>
      <c r="HR60" s="284"/>
      <c r="HS60" s="284"/>
      <c r="HT60" s="284"/>
      <c r="HU60" s="284"/>
      <c r="HV60" s="284"/>
      <c r="HW60" s="284"/>
      <c r="HX60" s="284"/>
      <c r="HY60" s="284"/>
      <c r="HZ60" s="284"/>
      <c r="IA60" s="284"/>
      <c r="IB60" s="284"/>
      <c r="IC60" s="284"/>
      <c r="ID60" s="284"/>
      <c r="IE60" s="284"/>
      <c r="IF60" s="284"/>
      <c r="IG60" s="284"/>
      <c r="IH60" s="284"/>
      <c r="II60" s="284"/>
      <c r="IJ60" s="284"/>
      <c r="IK60" s="284"/>
      <c r="IL60" s="284"/>
      <c r="IM60" s="284"/>
      <c r="IN60" s="284"/>
      <c r="IO60" s="284"/>
      <c r="IP60" s="284"/>
      <c r="IQ60" s="284"/>
      <c r="IR60" s="284"/>
      <c r="IS60" s="284"/>
      <c r="IT60" s="284"/>
      <c r="IU60" s="284"/>
      <c r="IV60" s="284"/>
      <c r="IW60" s="284"/>
    </row>
    <row r="61" spans="1:257" s="67" customFormat="1" ht="24" customHeight="1" x14ac:dyDescent="0.35">
      <c r="A61" s="658" t="s">
        <v>223</v>
      </c>
      <c r="B61" s="659"/>
      <c r="C61" s="659"/>
      <c r="D61" s="659"/>
      <c r="E61" s="660"/>
      <c r="F61" s="660"/>
      <c r="G61" s="660"/>
      <c r="H61" s="660"/>
      <c r="I61" s="660"/>
      <c r="J61" s="660"/>
      <c r="K61" s="660"/>
      <c r="L61" s="660"/>
      <c r="M61" s="660"/>
      <c r="N61" s="660"/>
      <c r="O61" s="659"/>
      <c r="P61" s="293"/>
      <c r="Q61" s="264"/>
      <c r="R61" s="621"/>
      <c r="S61" s="194"/>
      <c r="T61" s="194"/>
      <c r="U61" s="194"/>
      <c r="V61" s="194"/>
      <c r="W61" s="194"/>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5"/>
      <c r="AY61" s="195"/>
      <c r="AZ61" s="195"/>
      <c r="BA61" s="195"/>
      <c r="BB61" s="195"/>
      <c r="BC61" s="195"/>
      <c r="BD61" s="195"/>
      <c r="BE61" s="195"/>
      <c r="BF61" s="195"/>
      <c r="BG61" s="195"/>
      <c r="BH61" s="195"/>
      <c r="BI61" s="195"/>
      <c r="BJ61" s="195"/>
      <c r="BK61" s="195"/>
      <c r="BL61" s="195"/>
      <c r="BM61" s="195"/>
      <c r="BN61" s="195"/>
      <c r="BO61" s="195"/>
      <c r="BP61" s="195"/>
      <c r="BQ61" s="195"/>
      <c r="BR61" s="195"/>
      <c r="BS61" s="195"/>
      <c r="BT61" s="195"/>
      <c r="BU61" s="195"/>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c r="DQ61" s="195"/>
      <c r="DR61" s="195"/>
      <c r="DS61" s="195"/>
      <c r="DT61" s="195"/>
      <c r="DU61" s="195"/>
      <c r="DV61" s="195"/>
      <c r="DW61" s="195"/>
      <c r="DX61" s="195"/>
      <c r="DY61" s="195"/>
      <c r="DZ61" s="195"/>
      <c r="EA61" s="195"/>
      <c r="EB61" s="195"/>
      <c r="EC61" s="195"/>
      <c r="ED61" s="195"/>
      <c r="EE61" s="195"/>
      <c r="EF61" s="195"/>
      <c r="EG61" s="195"/>
      <c r="EH61" s="195"/>
      <c r="EI61" s="195"/>
      <c r="EJ61" s="195"/>
      <c r="EK61" s="195"/>
      <c r="EL61" s="195"/>
      <c r="EM61" s="195"/>
      <c r="EN61" s="195"/>
      <c r="EO61" s="195"/>
      <c r="EP61" s="195"/>
      <c r="EQ61" s="195"/>
      <c r="ER61" s="195"/>
      <c r="ES61" s="195"/>
      <c r="ET61" s="195"/>
      <c r="EU61" s="195"/>
      <c r="EV61" s="195"/>
      <c r="EW61" s="195"/>
      <c r="EX61" s="195"/>
      <c r="EY61" s="195"/>
      <c r="EZ61" s="195"/>
      <c r="FA61" s="195"/>
      <c r="FB61" s="195"/>
      <c r="FC61" s="195"/>
      <c r="FD61" s="195"/>
      <c r="FE61" s="195"/>
      <c r="FF61" s="195"/>
      <c r="FG61" s="195"/>
      <c r="FH61" s="195"/>
      <c r="FI61" s="195"/>
      <c r="FJ61" s="195"/>
      <c r="FK61" s="195"/>
      <c r="FL61" s="195"/>
      <c r="FM61" s="195"/>
      <c r="FN61" s="195"/>
      <c r="FO61" s="195"/>
      <c r="FP61" s="195"/>
      <c r="FQ61" s="195"/>
      <c r="FR61" s="195"/>
      <c r="FS61" s="195"/>
      <c r="FT61" s="195"/>
      <c r="FU61" s="195"/>
      <c r="FV61" s="195"/>
      <c r="FW61" s="195"/>
      <c r="FX61" s="195"/>
      <c r="FY61" s="195"/>
      <c r="FZ61" s="195"/>
      <c r="GA61" s="195"/>
      <c r="GB61" s="195"/>
      <c r="GC61" s="195"/>
      <c r="GD61" s="195"/>
      <c r="GE61" s="195"/>
      <c r="GF61" s="195"/>
      <c r="GG61" s="195"/>
      <c r="GH61" s="195"/>
      <c r="GI61" s="195"/>
      <c r="GJ61" s="195"/>
      <c r="GK61" s="195"/>
      <c r="GL61" s="195"/>
      <c r="GM61" s="195"/>
      <c r="GN61" s="195"/>
      <c r="GO61" s="195"/>
      <c r="GP61" s="195"/>
      <c r="GQ61" s="195"/>
      <c r="GR61" s="195"/>
      <c r="GS61" s="195"/>
      <c r="GT61" s="195"/>
      <c r="GU61" s="195"/>
      <c r="GV61" s="195"/>
      <c r="GW61" s="195"/>
      <c r="GX61" s="195"/>
      <c r="GY61" s="195"/>
      <c r="GZ61" s="195"/>
      <c r="HA61" s="195"/>
      <c r="HB61" s="195"/>
      <c r="HC61" s="195"/>
      <c r="HD61" s="195"/>
      <c r="HE61" s="195"/>
      <c r="HF61" s="195"/>
      <c r="HG61" s="195"/>
      <c r="HH61" s="195"/>
      <c r="HI61" s="195"/>
      <c r="HJ61" s="195"/>
      <c r="HK61" s="195"/>
      <c r="HL61" s="195"/>
      <c r="HM61" s="195"/>
      <c r="HN61" s="195"/>
      <c r="HO61" s="195"/>
      <c r="HP61" s="195"/>
      <c r="HQ61" s="195"/>
      <c r="HR61" s="195"/>
      <c r="HS61" s="195"/>
      <c r="HT61" s="195"/>
      <c r="HU61" s="195"/>
      <c r="HV61" s="195"/>
      <c r="HW61" s="195"/>
      <c r="HX61" s="195"/>
      <c r="HY61" s="195"/>
      <c r="HZ61" s="195"/>
      <c r="IA61" s="195"/>
      <c r="IB61" s="195"/>
      <c r="IC61" s="195"/>
      <c r="ID61" s="195"/>
      <c r="IE61" s="195"/>
      <c r="IF61" s="195"/>
      <c r="IG61" s="195"/>
      <c r="IH61" s="195"/>
      <c r="II61" s="195"/>
      <c r="IJ61" s="195"/>
      <c r="IK61" s="195"/>
      <c r="IL61" s="195"/>
      <c r="IM61" s="195"/>
      <c r="IN61" s="195"/>
      <c r="IO61" s="195"/>
      <c r="IP61" s="195"/>
      <c r="IQ61" s="195"/>
      <c r="IR61" s="195"/>
      <c r="IS61" s="195"/>
      <c r="IT61" s="195"/>
      <c r="IU61" s="195"/>
      <c r="IV61" s="195"/>
      <c r="IW61" s="195"/>
    </row>
    <row r="62" spans="1:257" s="284" customFormat="1" ht="75" customHeight="1" x14ac:dyDescent="0.25">
      <c r="A62" s="294" t="s">
        <v>224</v>
      </c>
      <c r="B62" s="295"/>
      <c r="C62" s="295" t="s">
        <v>195</v>
      </c>
      <c r="D62" s="230"/>
      <c r="E62" s="205"/>
      <c r="F62" s="206"/>
      <c r="G62" s="206"/>
      <c r="H62" s="206"/>
      <c r="I62" s="206"/>
      <c r="J62" s="206"/>
      <c r="K62" s="206"/>
      <c r="L62" s="206"/>
      <c r="M62" s="206"/>
      <c r="N62" s="207"/>
      <c r="O62" s="296">
        <f t="shared" ref="O62:O67" si="7">D62*(E62+F62+G62+H62+I62+J62+K62+L62+M62+N62)</f>
        <v>0</v>
      </c>
      <c r="P62" s="297">
        <f>O62*D$13</f>
        <v>0</v>
      </c>
      <c r="Q62" s="622" t="s">
        <v>217</v>
      </c>
      <c r="R62" s="621"/>
      <c r="S62" s="283"/>
      <c r="T62" s="283"/>
      <c r="U62" s="283"/>
      <c r="V62" s="283"/>
      <c r="W62" s="283"/>
    </row>
    <row r="63" spans="1:257" s="151" customFormat="1" ht="30" x14ac:dyDescent="0.25">
      <c r="A63" s="198" t="s">
        <v>225</v>
      </c>
      <c r="B63" s="298" t="s">
        <v>226</v>
      </c>
      <c r="C63" s="299" t="s">
        <v>195</v>
      </c>
      <c r="D63" s="201"/>
      <c r="E63" s="275"/>
      <c r="F63" s="276"/>
      <c r="G63" s="276"/>
      <c r="H63" s="276"/>
      <c r="I63" s="276"/>
      <c r="J63" s="276"/>
      <c r="K63" s="276"/>
      <c r="L63" s="276"/>
      <c r="M63" s="276"/>
      <c r="N63" s="300"/>
      <c r="O63" s="286">
        <f t="shared" si="7"/>
        <v>0</v>
      </c>
      <c r="P63" s="297">
        <f t="shared" ref="P63:P66" si="8">O63*D$13</f>
        <v>0</v>
      </c>
      <c r="Q63" s="622"/>
      <c r="R63" s="621"/>
    </row>
    <row r="64" spans="1:257" s="151" customFormat="1" ht="30" x14ac:dyDescent="0.25">
      <c r="A64" s="301" t="s">
        <v>227</v>
      </c>
      <c r="B64" s="302" t="s">
        <v>226</v>
      </c>
      <c r="C64" s="303" t="s">
        <v>195</v>
      </c>
      <c r="D64" s="304"/>
      <c r="E64" s="275"/>
      <c r="F64" s="276"/>
      <c r="G64" s="276"/>
      <c r="H64" s="276"/>
      <c r="I64" s="276"/>
      <c r="J64" s="276"/>
      <c r="K64" s="276"/>
      <c r="L64" s="276"/>
      <c r="M64" s="276"/>
      <c r="N64" s="300"/>
      <c r="O64" s="286">
        <f t="shared" si="7"/>
        <v>0</v>
      </c>
      <c r="P64" s="297">
        <f t="shared" si="8"/>
        <v>0</v>
      </c>
      <c r="Q64" s="622"/>
      <c r="R64" s="621"/>
    </row>
    <row r="65" spans="1:257" s="151" customFormat="1" ht="30" x14ac:dyDescent="0.25">
      <c r="A65" s="301" t="s">
        <v>228</v>
      </c>
      <c r="B65" s="302" t="s">
        <v>226</v>
      </c>
      <c r="C65" s="303" t="s">
        <v>195</v>
      </c>
      <c r="D65" s="304">
        <v>57</v>
      </c>
      <c r="E65" s="275"/>
      <c r="F65" s="276"/>
      <c r="G65" s="276"/>
      <c r="H65" s="276"/>
      <c r="I65" s="276"/>
      <c r="J65" s="276"/>
      <c r="K65" s="276"/>
      <c r="L65" s="276"/>
      <c r="M65" s="276"/>
      <c r="N65" s="300"/>
      <c r="O65" s="286">
        <f t="shared" si="7"/>
        <v>0</v>
      </c>
      <c r="P65" s="297">
        <f t="shared" si="8"/>
        <v>0</v>
      </c>
      <c r="Q65" s="622"/>
      <c r="R65" s="621"/>
    </row>
    <row r="66" spans="1:257" s="151" customFormat="1" ht="45" x14ac:dyDescent="0.25">
      <c r="A66" s="301" t="s">
        <v>229</v>
      </c>
      <c r="B66" s="302" t="s">
        <v>230</v>
      </c>
      <c r="C66" s="303" t="s">
        <v>195</v>
      </c>
      <c r="D66" s="200">
        <v>46.77</v>
      </c>
      <c r="E66" s="623"/>
      <c r="F66" s="624"/>
      <c r="G66" s="624"/>
      <c r="H66" s="624"/>
      <c r="I66" s="624"/>
      <c r="J66" s="624"/>
      <c r="K66" s="624"/>
      <c r="L66" s="624"/>
      <c r="M66" s="624"/>
      <c r="N66" s="625"/>
      <c r="O66" s="286">
        <f t="shared" si="7"/>
        <v>0</v>
      </c>
      <c r="P66" s="297">
        <f t="shared" si="8"/>
        <v>0</v>
      </c>
      <c r="Q66" s="622"/>
      <c r="R66" s="621"/>
    </row>
    <row r="67" spans="1:257" s="151" customFormat="1" ht="63.75" customHeight="1" thickBot="1" x14ac:dyDescent="0.3">
      <c r="A67" s="305" t="s">
        <v>231</v>
      </c>
      <c r="B67" s="306" t="s">
        <v>232</v>
      </c>
      <c r="C67" s="307" t="s">
        <v>195</v>
      </c>
      <c r="D67" s="185">
        <v>50</v>
      </c>
      <c r="E67" s="267"/>
      <c r="F67" s="268"/>
      <c r="G67" s="268"/>
      <c r="H67" s="268"/>
      <c r="I67" s="268"/>
      <c r="J67" s="268"/>
      <c r="K67" s="268"/>
      <c r="L67" s="268"/>
      <c r="M67" s="268"/>
      <c r="N67" s="308"/>
      <c r="O67" s="290">
        <f t="shared" si="7"/>
        <v>0</v>
      </c>
      <c r="P67" s="309">
        <f>O67*D15</f>
        <v>0</v>
      </c>
      <c r="Q67" s="622"/>
      <c r="R67" s="621"/>
    </row>
    <row r="68" spans="1:257" s="151" customFormat="1" ht="30.75" customHeight="1" thickBot="1" x14ac:dyDescent="0.3">
      <c r="A68" s="310"/>
      <c r="B68" s="311"/>
      <c r="C68" s="254"/>
      <c r="D68" s="192"/>
      <c r="E68" s="191"/>
      <c r="F68" s="191"/>
      <c r="G68" s="191"/>
      <c r="H68" s="191"/>
      <c r="I68" s="191"/>
      <c r="J68" s="191"/>
      <c r="K68" s="191"/>
      <c r="L68" s="191"/>
      <c r="M68" s="191"/>
      <c r="N68" s="191"/>
      <c r="O68" s="176"/>
      <c r="P68" s="312"/>
      <c r="Q68" s="233"/>
    </row>
    <row r="69" spans="1:257" s="67" customFormat="1" ht="80.25" customHeight="1" x14ac:dyDescent="0.25">
      <c r="A69" s="626" t="s">
        <v>233</v>
      </c>
      <c r="B69" s="627"/>
      <c r="C69" s="627"/>
      <c r="D69" s="627"/>
      <c r="E69" s="628"/>
      <c r="F69" s="628"/>
      <c r="G69" s="628"/>
      <c r="H69" s="628"/>
      <c r="I69" s="628"/>
      <c r="J69" s="628"/>
      <c r="K69" s="628"/>
      <c r="L69" s="628"/>
      <c r="M69" s="628"/>
      <c r="N69" s="628"/>
      <c r="O69" s="627"/>
      <c r="P69" s="629"/>
      <c r="Q69" s="264"/>
      <c r="R69" s="194"/>
      <c r="S69" s="194"/>
      <c r="T69" s="194"/>
      <c r="U69" s="194"/>
      <c r="V69" s="194"/>
      <c r="W69" s="194"/>
      <c r="X69" s="195"/>
      <c r="Y69" s="195"/>
      <c r="Z69" s="195"/>
      <c r="AA69" s="195"/>
      <c r="AB69" s="195"/>
      <c r="AC69" s="195"/>
      <c r="AD69" s="195"/>
      <c r="AE69" s="195"/>
      <c r="AF69" s="195"/>
      <c r="AG69" s="195"/>
      <c r="AH69" s="195"/>
      <c r="AI69" s="195"/>
      <c r="AJ69" s="195"/>
      <c r="AK69" s="195"/>
      <c r="AL69" s="195"/>
      <c r="AM69" s="195"/>
      <c r="AN69" s="195"/>
      <c r="AO69" s="195"/>
      <c r="AP69" s="195"/>
      <c r="AQ69" s="195"/>
      <c r="AR69" s="195"/>
      <c r="AS69" s="195"/>
      <c r="AT69" s="195"/>
      <c r="AU69" s="195"/>
      <c r="AV69" s="195"/>
      <c r="AW69" s="195"/>
      <c r="AX69" s="195"/>
      <c r="AY69" s="195"/>
      <c r="AZ69" s="195"/>
      <c r="BA69" s="195"/>
      <c r="BB69" s="195"/>
      <c r="BC69" s="195"/>
      <c r="BD69" s="195"/>
      <c r="BE69" s="195"/>
      <c r="BF69" s="195"/>
      <c r="BG69" s="195"/>
      <c r="BH69" s="195"/>
      <c r="BI69" s="195"/>
      <c r="BJ69" s="195"/>
      <c r="BK69" s="195"/>
      <c r="BL69" s="195"/>
      <c r="BM69" s="195"/>
      <c r="BN69" s="195"/>
      <c r="BO69" s="195"/>
      <c r="BP69" s="195"/>
      <c r="BQ69" s="195"/>
      <c r="BR69" s="195"/>
      <c r="BS69" s="195"/>
      <c r="BT69" s="195"/>
      <c r="BU69" s="195"/>
      <c r="BV69" s="195"/>
      <c r="BW69" s="195"/>
      <c r="BX69" s="195"/>
      <c r="BY69" s="195"/>
      <c r="BZ69" s="195"/>
      <c r="CA69" s="195"/>
      <c r="CB69" s="195"/>
      <c r="CC69" s="195"/>
      <c r="CD69" s="195"/>
      <c r="CE69" s="195"/>
      <c r="CF69" s="195"/>
      <c r="CG69" s="195"/>
      <c r="CH69" s="195"/>
      <c r="CI69" s="195"/>
      <c r="CJ69" s="195"/>
      <c r="CK69" s="195"/>
      <c r="CL69" s="195"/>
      <c r="CM69" s="195"/>
      <c r="CN69" s="195"/>
      <c r="CO69" s="195"/>
      <c r="CP69" s="195"/>
      <c r="CQ69" s="195"/>
      <c r="CR69" s="195"/>
      <c r="CS69" s="195"/>
      <c r="CT69" s="195"/>
      <c r="CU69" s="195"/>
      <c r="CV69" s="195"/>
      <c r="CW69" s="195"/>
      <c r="CX69" s="195"/>
      <c r="CY69" s="195"/>
      <c r="CZ69" s="195"/>
      <c r="DA69" s="195"/>
      <c r="DB69" s="195"/>
      <c r="DC69" s="195"/>
      <c r="DD69" s="195"/>
      <c r="DE69" s="195"/>
      <c r="DF69" s="195"/>
      <c r="DG69" s="195"/>
      <c r="DH69" s="195"/>
      <c r="DI69" s="195"/>
      <c r="DJ69" s="195"/>
      <c r="DK69" s="195"/>
      <c r="DL69" s="195"/>
      <c r="DM69" s="195"/>
      <c r="DN69" s="195"/>
      <c r="DO69" s="195"/>
      <c r="DP69" s="195"/>
      <c r="DQ69" s="195"/>
      <c r="DR69" s="195"/>
      <c r="DS69" s="195"/>
      <c r="DT69" s="195"/>
      <c r="DU69" s="195"/>
      <c r="DV69" s="195"/>
      <c r="DW69" s="195"/>
      <c r="DX69" s="195"/>
      <c r="DY69" s="195"/>
      <c r="DZ69" s="195"/>
      <c r="EA69" s="195"/>
      <c r="EB69" s="195"/>
      <c r="EC69" s="195"/>
      <c r="ED69" s="195"/>
      <c r="EE69" s="195"/>
      <c r="EF69" s="195"/>
      <c r="EG69" s="195"/>
      <c r="EH69" s="195"/>
      <c r="EI69" s="195"/>
      <c r="EJ69" s="195"/>
      <c r="EK69" s="195"/>
      <c r="EL69" s="195"/>
      <c r="EM69" s="195"/>
      <c r="EN69" s="195"/>
      <c r="EO69" s="195"/>
      <c r="EP69" s="195"/>
      <c r="EQ69" s="195"/>
      <c r="ER69" s="195"/>
      <c r="ES69" s="195"/>
      <c r="ET69" s="195"/>
      <c r="EU69" s="195"/>
      <c r="EV69" s="195"/>
      <c r="EW69" s="195"/>
      <c r="EX69" s="195"/>
      <c r="EY69" s="195"/>
      <c r="EZ69" s="195"/>
      <c r="FA69" s="195"/>
      <c r="FB69" s="195"/>
      <c r="FC69" s="195"/>
      <c r="FD69" s="195"/>
      <c r="FE69" s="195"/>
      <c r="FF69" s="195"/>
      <c r="FG69" s="195"/>
      <c r="FH69" s="195"/>
      <c r="FI69" s="195"/>
      <c r="FJ69" s="195"/>
      <c r="FK69" s="195"/>
      <c r="FL69" s="195"/>
      <c r="FM69" s="195"/>
      <c r="FN69" s="195"/>
      <c r="FO69" s="195"/>
      <c r="FP69" s="195"/>
      <c r="FQ69" s="195"/>
      <c r="FR69" s="195"/>
      <c r="FS69" s="195"/>
      <c r="FT69" s="195"/>
      <c r="FU69" s="195"/>
      <c r="FV69" s="195"/>
      <c r="FW69" s="195"/>
      <c r="FX69" s="195"/>
      <c r="FY69" s="195"/>
      <c r="FZ69" s="195"/>
      <c r="GA69" s="195"/>
      <c r="GB69" s="195"/>
      <c r="GC69" s="195"/>
      <c r="GD69" s="195"/>
      <c r="GE69" s="195"/>
      <c r="GF69" s="195"/>
      <c r="GG69" s="195"/>
      <c r="GH69" s="195"/>
      <c r="GI69" s="195"/>
      <c r="GJ69" s="195"/>
      <c r="GK69" s="195"/>
      <c r="GL69" s="195"/>
      <c r="GM69" s="195"/>
      <c r="GN69" s="195"/>
      <c r="GO69" s="195"/>
      <c r="GP69" s="195"/>
      <c r="GQ69" s="195"/>
      <c r="GR69" s="195"/>
      <c r="GS69" s="195"/>
      <c r="GT69" s="195"/>
      <c r="GU69" s="195"/>
      <c r="GV69" s="195"/>
      <c r="GW69" s="195"/>
      <c r="GX69" s="195"/>
      <c r="GY69" s="195"/>
      <c r="GZ69" s="195"/>
      <c r="HA69" s="195"/>
      <c r="HB69" s="195"/>
      <c r="HC69" s="195"/>
      <c r="HD69" s="195"/>
      <c r="HE69" s="195"/>
      <c r="HF69" s="195"/>
      <c r="HG69" s="195"/>
      <c r="HH69" s="195"/>
      <c r="HI69" s="195"/>
      <c r="HJ69" s="195"/>
      <c r="HK69" s="195"/>
      <c r="HL69" s="195"/>
      <c r="HM69" s="195"/>
      <c r="HN69" s="195"/>
      <c r="HO69" s="195"/>
      <c r="HP69" s="195"/>
      <c r="HQ69" s="195"/>
      <c r="HR69" s="195"/>
      <c r="HS69" s="195"/>
      <c r="HT69" s="195"/>
      <c r="HU69" s="195"/>
      <c r="HV69" s="195"/>
      <c r="HW69" s="195"/>
      <c r="HX69" s="195"/>
      <c r="HY69" s="195"/>
      <c r="HZ69" s="195"/>
      <c r="IA69" s="195"/>
      <c r="IB69" s="195"/>
      <c r="IC69" s="195"/>
      <c r="ID69" s="195"/>
      <c r="IE69" s="195"/>
      <c r="IF69" s="195"/>
      <c r="IG69" s="195"/>
      <c r="IH69" s="195"/>
      <c r="II69" s="195"/>
      <c r="IJ69" s="195"/>
      <c r="IK69" s="195"/>
      <c r="IL69" s="195"/>
      <c r="IM69" s="195"/>
      <c r="IN69" s="195"/>
      <c r="IO69" s="195"/>
      <c r="IP69" s="195"/>
      <c r="IQ69" s="195"/>
      <c r="IR69" s="195"/>
      <c r="IS69" s="195"/>
      <c r="IT69" s="195"/>
      <c r="IU69" s="195"/>
      <c r="IV69" s="195"/>
      <c r="IW69" s="195"/>
    </row>
    <row r="70" spans="1:257" s="319" customFormat="1" ht="108" customHeight="1" x14ac:dyDescent="0.25">
      <c r="A70" s="313" t="s">
        <v>399</v>
      </c>
      <c r="B70" s="273" t="s">
        <v>234</v>
      </c>
      <c r="C70" s="314" t="s">
        <v>195</v>
      </c>
      <c r="D70" s="314"/>
      <c r="E70" s="647"/>
      <c r="F70" s="648"/>
      <c r="G70" s="648"/>
      <c r="H70" s="648"/>
      <c r="I70" s="648"/>
      <c r="J70" s="648"/>
      <c r="K70" s="648"/>
      <c r="L70" s="648"/>
      <c r="M70" s="648"/>
      <c r="N70" s="649"/>
      <c r="O70" s="315">
        <f>D70*(E70+F70+G70+H70+I70+J70+K70+L70+M70+N70)</f>
        <v>0</v>
      </c>
      <c r="P70" s="316">
        <f>O70</f>
        <v>0</v>
      </c>
      <c r="Q70" s="317"/>
      <c r="R70" s="318"/>
      <c r="S70" s="318"/>
      <c r="T70" s="318"/>
      <c r="U70" s="318"/>
      <c r="V70" s="318"/>
      <c r="W70" s="318"/>
    </row>
    <row r="71" spans="1:257" s="319" customFormat="1" ht="92.25" customHeight="1" x14ac:dyDescent="0.25">
      <c r="A71" s="320" t="s">
        <v>235</v>
      </c>
      <c r="B71" s="321" t="s">
        <v>236</v>
      </c>
      <c r="C71" s="322" t="s">
        <v>195</v>
      </c>
      <c r="D71" s="521">
        <v>37.86</v>
      </c>
      <c r="E71" s="612"/>
      <c r="F71" s="613"/>
      <c r="G71" s="613"/>
      <c r="H71" s="613"/>
      <c r="I71" s="613"/>
      <c r="J71" s="613"/>
      <c r="K71" s="613"/>
      <c r="L71" s="613"/>
      <c r="M71" s="613"/>
      <c r="N71" s="614"/>
      <c r="O71" s="323">
        <f>D71*(E71+F71+G71+H71+I71+J71+K71+L71+M71+N71)</f>
        <v>0</v>
      </c>
      <c r="P71" s="324">
        <f>O71*D13</f>
        <v>0</v>
      </c>
      <c r="Q71" s="264"/>
      <c r="R71" s="318"/>
      <c r="S71" s="318"/>
      <c r="T71" s="318"/>
      <c r="U71" s="318"/>
      <c r="V71" s="318"/>
      <c r="W71" s="318"/>
    </row>
    <row r="72" spans="1:257" s="319" customFormat="1" ht="18" customHeight="1" thickBot="1" x14ac:dyDescent="0.3">
      <c r="A72" s="325"/>
      <c r="B72" s="325"/>
      <c r="C72" s="312"/>
      <c r="D72" s="312"/>
      <c r="E72" s="326"/>
      <c r="F72" s="326"/>
      <c r="G72" s="326"/>
      <c r="H72" s="326"/>
      <c r="I72" s="326"/>
      <c r="J72" s="326"/>
      <c r="K72" s="326"/>
      <c r="L72" s="326"/>
      <c r="M72" s="326"/>
      <c r="N72" s="326"/>
      <c r="O72" s="327"/>
      <c r="P72" s="327"/>
      <c r="Q72" s="264"/>
      <c r="R72" s="318"/>
      <c r="S72" s="318"/>
      <c r="T72" s="318"/>
      <c r="U72" s="318"/>
      <c r="V72" s="318"/>
      <c r="W72" s="318"/>
    </row>
    <row r="73" spans="1:257" s="284" customFormat="1" ht="21" x14ac:dyDescent="0.35">
      <c r="A73" s="630" t="s">
        <v>237</v>
      </c>
      <c r="B73" s="631"/>
      <c r="C73" s="631"/>
      <c r="D73" s="631"/>
      <c r="E73" s="632"/>
      <c r="F73" s="632"/>
      <c r="G73" s="632"/>
      <c r="H73" s="632"/>
      <c r="I73" s="632"/>
      <c r="J73" s="632"/>
      <c r="K73" s="632"/>
      <c r="L73" s="632"/>
      <c r="M73" s="632"/>
      <c r="N73" s="632"/>
      <c r="O73" s="631"/>
      <c r="P73" s="328"/>
      <c r="Q73" s="264"/>
      <c r="R73" s="283"/>
      <c r="S73" s="283"/>
      <c r="T73" s="283"/>
      <c r="U73" s="283"/>
      <c r="V73" s="283"/>
      <c r="W73" s="283"/>
    </row>
    <row r="74" spans="1:257" s="284" customFormat="1" ht="30" x14ac:dyDescent="0.25">
      <c r="A74" s="329" t="s">
        <v>238</v>
      </c>
      <c r="B74" s="321" t="s">
        <v>239</v>
      </c>
      <c r="C74" s="321" t="s">
        <v>195</v>
      </c>
      <c r="D74" s="322">
        <v>0</v>
      </c>
      <c r="E74" s="330"/>
      <c r="F74" s="331"/>
      <c r="G74" s="331"/>
      <c r="H74" s="331"/>
      <c r="I74" s="331"/>
      <c r="J74" s="331"/>
      <c r="K74" s="331"/>
      <c r="L74" s="331"/>
      <c r="M74" s="331"/>
      <c r="N74" s="332"/>
      <c r="O74" s="322">
        <f>D74*(E74+F74+G74+H74+I74+J74+K74+L74+M74+N74)</f>
        <v>0</v>
      </c>
      <c r="P74" s="333">
        <f t="shared" ref="P74:P79" si="9">O74*$D$13</f>
        <v>0</v>
      </c>
      <c r="Q74" s="264"/>
      <c r="R74" s="283"/>
      <c r="S74" s="283"/>
      <c r="T74" s="283"/>
      <c r="U74" s="283"/>
      <c r="V74" s="283"/>
      <c r="W74" s="283"/>
    </row>
    <row r="75" spans="1:257" s="284" customFormat="1" x14ac:dyDescent="0.25">
      <c r="A75" s="633" t="s">
        <v>240</v>
      </c>
      <c r="B75" s="634"/>
      <c r="C75" s="634"/>
      <c r="D75" s="634"/>
      <c r="E75" s="635"/>
      <c r="F75" s="635"/>
      <c r="G75" s="635"/>
      <c r="H75" s="635"/>
      <c r="I75" s="635"/>
      <c r="J75" s="635"/>
      <c r="K75" s="635"/>
      <c r="L75" s="635"/>
      <c r="M75" s="635"/>
      <c r="N75" s="635"/>
      <c r="O75" s="636"/>
      <c r="P75" s="334"/>
      <c r="Q75" s="264"/>
      <c r="R75" s="283"/>
      <c r="S75" s="283"/>
      <c r="T75" s="283"/>
      <c r="U75" s="283"/>
      <c r="V75" s="283"/>
      <c r="W75" s="283"/>
    </row>
    <row r="76" spans="1:257" s="284" customFormat="1" ht="27.75" customHeight="1" x14ac:dyDescent="0.25">
      <c r="A76" s="335" t="s">
        <v>241</v>
      </c>
      <c r="B76" s="299" t="s">
        <v>226</v>
      </c>
      <c r="C76" s="299" t="s">
        <v>195</v>
      </c>
      <c r="D76" s="200">
        <v>37.86</v>
      </c>
      <c r="E76" s="205"/>
      <c r="F76" s="206"/>
      <c r="G76" s="206"/>
      <c r="H76" s="206"/>
      <c r="I76" s="206"/>
      <c r="J76" s="206"/>
      <c r="K76" s="206"/>
      <c r="L76" s="206"/>
      <c r="M76" s="206"/>
      <c r="N76" s="207"/>
      <c r="O76" s="296">
        <f>D76*(E76+F76+G76+H76+I76+J76+K76+L76+M76+N76)</f>
        <v>0</v>
      </c>
      <c r="P76" s="333">
        <f>O76*$D$13</f>
        <v>0</v>
      </c>
      <c r="Q76" s="264"/>
      <c r="R76" s="283"/>
      <c r="S76" s="283"/>
      <c r="T76" s="283"/>
      <c r="U76" s="283"/>
      <c r="V76" s="283"/>
      <c r="W76" s="283"/>
    </row>
    <row r="77" spans="1:257" s="284" customFormat="1" ht="30" x14ac:dyDescent="0.25">
      <c r="A77" s="335" t="s">
        <v>242</v>
      </c>
      <c r="B77" s="299" t="s">
        <v>226</v>
      </c>
      <c r="C77" s="299" t="s">
        <v>195</v>
      </c>
      <c r="D77" s="200">
        <v>46.77</v>
      </c>
      <c r="E77" s="205"/>
      <c r="F77" s="206"/>
      <c r="G77" s="206"/>
      <c r="H77" s="206"/>
      <c r="I77" s="206"/>
      <c r="J77" s="206"/>
      <c r="K77" s="206"/>
      <c r="L77" s="206"/>
      <c r="M77" s="206"/>
      <c r="N77" s="207"/>
      <c r="O77" s="296">
        <f>D77*(E77+F77+G77+H77+I77+J77+K77+L77+M77+N77)</f>
        <v>0</v>
      </c>
      <c r="P77" s="333">
        <f t="shared" si="9"/>
        <v>0</v>
      </c>
      <c r="Q77" s="264"/>
      <c r="R77" s="283"/>
      <c r="S77" s="283"/>
      <c r="T77" s="283"/>
      <c r="U77" s="283"/>
      <c r="V77" s="283"/>
      <c r="W77" s="283"/>
    </row>
    <row r="78" spans="1:257" s="284" customFormat="1" ht="19.5" customHeight="1" x14ac:dyDescent="0.25">
      <c r="A78" s="335" t="s">
        <v>243</v>
      </c>
      <c r="B78" s="336"/>
      <c r="C78" s="299" t="s">
        <v>195</v>
      </c>
      <c r="D78" s="200"/>
      <c r="E78" s="209"/>
      <c r="F78" s="210"/>
      <c r="G78" s="210"/>
      <c r="H78" s="210"/>
      <c r="I78" s="210"/>
      <c r="J78" s="210"/>
      <c r="K78" s="210"/>
      <c r="L78" s="210"/>
      <c r="M78" s="210"/>
      <c r="N78" s="211"/>
      <c r="O78" s="296">
        <f>D78*(E78+F78+G78+H78+I78+J78+K78+L78+M78+N78)</f>
        <v>0</v>
      </c>
      <c r="P78" s="333">
        <f t="shared" si="9"/>
        <v>0</v>
      </c>
      <c r="Q78" s="264"/>
      <c r="R78" s="283"/>
      <c r="S78" s="283"/>
      <c r="T78" s="283"/>
      <c r="U78" s="283"/>
      <c r="V78" s="283"/>
      <c r="W78" s="283"/>
    </row>
    <row r="79" spans="1:257" s="284" customFormat="1" ht="30" x14ac:dyDescent="0.25">
      <c r="A79" s="335" t="s">
        <v>244</v>
      </c>
      <c r="B79" s="299" t="s">
        <v>232</v>
      </c>
      <c r="C79" s="299" t="s">
        <v>195</v>
      </c>
      <c r="D79" s="200">
        <f>37.86*2</f>
        <v>75.72</v>
      </c>
      <c r="E79" s="205"/>
      <c r="F79" s="206"/>
      <c r="G79" s="206"/>
      <c r="H79" s="206"/>
      <c r="I79" s="206"/>
      <c r="J79" s="206"/>
      <c r="K79" s="206"/>
      <c r="L79" s="206"/>
      <c r="M79" s="206"/>
      <c r="N79" s="207"/>
      <c r="O79" s="296">
        <f>D79*(E79+F79+G79+H79+I79+J79+K79+L79+M79+N79)</f>
        <v>0</v>
      </c>
      <c r="P79" s="333">
        <f t="shared" si="9"/>
        <v>0</v>
      </c>
      <c r="Q79" s="264"/>
      <c r="R79" s="283"/>
      <c r="S79" s="283"/>
      <c r="T79" s="283"/>
      <c r="U79" s="283"/>
      <c r="V79" s="283"/>
      <c r="W79" s="283"/>
    </row>
    <row r="80" spans="1:257" s="284" customFormat="1" x14ac:dyDescent="0.25">
      <c r="A80" s="633" t="s">
        <v>245</v>
      </c>
      <c r="B80" s="634"/>
      <c r="C80" s="634"/>
      <c r="D80" s="634"/>
      <c r="E80" s="635"/>
      <c r="F80" s="635"/>
      <c r="G80" s="635"/>
      <c r="H80" s="635"/>
      <c r="I80" s="635"/>
      <c r="J80" s="635"/>
      <c r="K80" s="635"/>
      <c r="L80" s="635"/>
      <c r="M80" s="635"/>
      <c r="N80" s="635"/>
      <c r="O80" s="634"/>
      <c r="P80" s="334"/>
      <c r="Q80" s="264"/>
      <c r="R80" s="283"/>
      <c r="S80" s="283"/>
      <c r="T80" s="283"/>
      <c r="U80" s="283"/>
      <c r="V80" s="283"/>
      <c r="W80" s="283"/>
    </row>
    <row r="81" spans="1:23" s="284" customFormat="1" ht="91.5" customHeight="1" x14ac:dyDescent="0.25">
      <c r="A81" s="335" t="s">
        <v>246</v>
      </c>
      <c r="B81" s="299" t="s">
        <v>247</v>
      </c>
      <c r="C81" s="299" t="s">
        <v>195</v>
      </c>
      <c r="D81" s="200">
        <v>37.86</v>
      </c>
      <c r="E81" s="205"/>
      <c r="F81" s="206"/>
      <c r="G81" s="206"/>
      <c r="H81" s="206"/>
      <c r="I81" s="206"/>
      <c r="J81" s="206"/>
      <c r="K81" s="206"/>
      <c r="L81" s="206"/>
      <c r="M81" s="206"/>
      <c r="N81" s="207"/>
      <c r="O81" s="296">
        <f>D81*(E81+F81+G81+H81+I81+J81+K81+L81+M81+N81)</f>
        <v>0</v>
      </c>
      <c r="P81" s="287">
        <f>O81*$D$13</f>
        <v>0</v>
      </c>
      <c r="Q81" s="264"/>
      <c r="R81" s="283"/>
      <c r="S81" s="283"/>
      <c r="T81" s="283"/>
      <c r="U81" s="283"/>
      <c r="V81" s="283"/>
      <c r="W81" s="283"/>
    </row>
    <row r="82" spans="1:23" s="284" customFormat="1" ht="33.75" customHeight="1" x14ac:dyDescent="0.25">
      <c r="A82" s="337" t="s">
        <v>248</v>
      </c>
      <c r="B82" s="299" t="s">
        <v>249</v>
      </c>
      <c r="C82" s="299" t="s">
        <v>195</v>
      </c>
      <c r="D82" s="200">
        <f>37.86/2</f>
        <v>18.93</v>
      </c>
      <c r="E82" s="209"/>
      <c r="F82" s="210"/>
      <c r="G82" s="210"/>
      <c r="H82" s="210"/>
      <c r="I82" s="210"/>
      <c r="J82" s="210"/>
      <c r="K82" s="210"/>
      <c r="L82" s="210"/>
      <c r="M82" s="210"/>
      <c r="N82" s="211"/>
      <c r="O82" s="296">
        <f>D82*(E82+F82+G82+H82+I82+J82+K82+L82+M82+N82)</f>
        <v>0</v>
      </c>
      <c r="P82" s="287">
        <f t="shared" ref="P82:P87" si="10">O82*$D$13</f>
        <v>0</v>
      </c>
      <c r="Q82" s="264"/>
      <c r="R82" s="283"/>
      <c r="S82" s="283"/>
      <c r="T82" s="283"/>
      <c r="U82" s="283"/>
      <c r="V82" s="283"/>
      <c r="W82" s="283"/>
    </row>
    <row r="83" spans="1:23" s="284" customFormat="1" ht="88.5" customHeight="1" thickBot="1" x14ac:dyDescent="0.3">
      <c r="A83" s="335" t="s">
        <v>250</v>
      </c>
      <c r="B83" s="299" t="s">
        <v>247</v>
      </c>
      <c r="C83" s="299" t="s">
        <v>195</v>
      </c>
      <c r="D83" s="200">
        <v>37.86</v>
      </c>
      <c r="E83" s="205"/>
      <c r="F83" s="206"/>
      <c r="G83" s="206"/>
      <c r="H83" s="206"/>
      <c r="I83" s="206"/>
      <c r="J83" s="206"/>
      <c r="K83" s="206"/>
      <c r="L83" s="206"/>
      <c r="M83" s="206"/>
      <c r="N83" s="207"/>
      <c r="O83" s="296">
        <f>D83*(E83+F83+G83+H83+I83+J83+K83+L83+M83+N83)</f>
        <v>0</v>
      </c>
      <c r="P83" s="287">
        <f t="shared" si="10"/>
        <v>0</v>
      </c>
      <c r="Q83" s="264"/>
      <c r="R83" s="283"/>
      <c r="S83" s="283"/>
      <c r="T83" s="283"/>
      <c r="U83" s="283"/>
      <c r="V83" s="283"/>
      <c r="W83" s="283"/>
    </row>
    <row r="84" spans="1:23" s="284" customFormat="1" ht="55.5" customHeight="1" thickBot="1" x14ac:dyDescent="0.3">
      <c r="A84" s="338" t="s">
        <v>251</v>
      </c>
      <c r="B84" s="339"/>
      <c r="C84" s="340"/>
      <c r="D84" s="341"/>
      <c r="E84" s="342"/>
      <c r="F84" s="342"/>
      <c r="G84" s="342"/>
      <c r="H84" s="342"/>
      <c r="I84" s="342"/>
      <c r="J84" s="342"/>
      <c r="K84" s="342"/>
      <c r="L84" s="342"/>
      <c r="M84" s="342"/>
      <c r="N84" s="342"/>
      <c r="O84" s="341"/>
      <c r="P84" s="343">
        <f>SUM(P76:P83)</f>
        <v>0</v>
      </c>
      <c r="Q84" s="173" t="s">
        <v>252</v>
      </c>
      <c r="R84" s="283"/>
      <c r="S84" s="283"/>
      <c r="T84" s="283"/>
      <c r="U84" s="283"/>
      <c r="V84" s="283"/>
      <c r="W84" s="283"/>
    </row>
    <row r="85" spans="1:23" s="284" customFormat="1" ht="15.75" customHeight="1" x14ac:dyDescent="0.25">
      <c r="A85" s="335"/>
      <c r="B85" s="299"/>
      <c r="C85" s="299"/>
      <c r="D85" s="214"/>
      <c r="E85" s="209"/>
      <c r="F85" s="210"/>
      <c r="G85" s="210"/>
      <c r="H85" s="210"/>
      <c r="I85" s="210"/>
      <c r="J85" s="210"/>
      <c r="K85" s="210"/>
      <c r="L85" s="210"/>
      <c r="M85" s="210"/>
      <c r="N85" s="211"/>
      <c r="O85" s="296"/>
      <c r="P85" s="287"/>
      <c r="Q85" s="264"/>
      <c r="R85" s="283"/>
      <c r="S85" s="283"/>
      <c r="T85" s="283"/>
      <c r="U85" s="283"/>
      <c r="V85" s="283"/>
      <c r="W85" s="283"/>
    </row>
    <row r="86" spans="1:23" s="284" customFormat="1" ht="33" customHeight="1" x14ac:dyDescent="0.25">
      <c r="A86" s="335" t="s">
        <v>253</v>
      </c>
      <c r="B86" s="299" t="s">
        <v>254</v>
      </c>
      <c r="C86" s="299" t="s">
        <v>195</v>
      </c>
      <c r="D86" s="379">
        <v>19</v>
      </c>
      <c r="E86" s="205"/>
      <c r="F86" s="206"/>
      <c r="G86" s="206"/>
      <c r="H86" s="206"/>
      <c r="I86" s="206"/>
      <c r="J86" s="206"/>
      <c r="K86" s="206"/>
      <c r="L86" s="206"/>
      <c r="M86" s="206"/>
      <c r="N86" s="207"/>
      <c r="O86" s="296">
        <f>D86*(E86+F86+G86+H86+I86+J86+K86+L86+M86+N86)</f>
        <v>0</v>
      </c>
      <c r="P86" s="287">
        <f t="shared" si="10"/>
        <v>0</v>
      </c>
      <c r="Q86" s="264"/>
      <c r="R86" s="283"/>
      <c r="S86" s="283"/>
      <c r="T86" s="283"/>
      <c r="U86" s="283"/>
      <c r="V86" s="283"/>
      <c r="W86" s="283"/>
    </row>
    <row r="87" spans="1:23" s="319" customFormat="1" ht="76.5" customHeight="1" x14ac:dyDescent="0.25">
      <c r="A87" s="344" t="s">
        <v>255</v>
      </c>
      <c r="B87" s="336" t="s">
        <v>256</v>
      </c>
      <c r="C87" s="336" t="s">
        <v>195</v>
      </c>
      <c r="D87" s="200">
        <v>46.77</v>
      </c>
      <c r="E87" s="330"/>
      <c r="F87" s="331"/>
      <c r="G87" s="331"/>
      <c r="H87" s="331"/>
      <c r="I87" s="331"/>
      <c r="J87" s="331"/>
      <c r="K87" s="331"/>
      <c r="L87" s="331"/>
      <c r="M87" s="331"/>
      <c r="N87" s="332"/>
      <c r="O87" s="296">
        <f>D87*(E87+F87+G87+H87+I87+J87+K87+L87+M87+N87)</f>
        <v>0</v>
      </c>
      <c r="P87" s="324">
        <f t="shared" si="10"/>
        <v>0</v>
      </c>
      <c r="Q87" s="264"/>
      <c r="R87" s="318"/>
      <c r="S87" s="318"/>
      <c r="T87" s="318"/>
      <c r="U87" s="318"/>
      <c r="V87" s="318"/>
      <c r="W87" s="318"/>
    </row>
    <row r="88" spans="1:23" s="319" customFormat="1" ht="166.5" customHeight="1" x14ac:dyDescent="0.25">
      <c r="A88" s="320" t="s">
        <v>257</v>
      </c>
      <c r="B88" s="321" t="s">
        <v>258</v>
      </c>
      <c r="C88" s="321" t="s">
        <v>195</v>
      </c>
      <c r="D88" s="314">
        <v>50</v>
      </c>
      <c r="E88" s="612"/>
      <c r="F88" s="613"/>
      <c r="G88" s="613"/>
      <c r="H88" s="613"/>
      <c r="I88" s="613"/>
      <c r="J88" s="613"/>
      <c r="K88" s="613"/>
      <c r="L88" s="613"/>
      <c r="M88" s="613"/>
      <c r="N88" s="614"/>
      <c r="O88" s="296">
        <f t="shared" ref="O88" si="11">D88*(E88+F88+G88+H88+I88+J88+K88+L88+M88+N88)</f>
        <v>0</v>
      </c>
      <c r="P88" s="333">
        <f>O88</f>
        <v>0</v>
      </c>
      <c r="Q88" s="264"/>
      <c r="R88" s="318"/>
      <c r="S88" s="318"/>
      <c r="T88" s="318"/>
      <c r="U88" s="318"/>
      <c r="V88" s="318"/>
      <c r="W88" s="318"/>
    </row>
    <row r="89" spans="1:23" s="319" customFormat="1" ht="33.75" customHeight="1" x14ac:dyDescent="0.25">
      <c r="A89" s="320" t="s">
        <v>259</v>
      </c>
      <c r="B89" s="321" t="s">
        <v>260</v>
      </c>
      <c r="C89" s="321" t="s">
        <v>195</v>
      </c>
      <c r="D89" s="322">
        <v>10</v>
      </c>
      <c r="E89" s="330"/>
      <c r="F89" s="331"/>
      <c r="G89" s="331"/>
      <c r="H89" s="331"/>
      <c r="I89" s="331"/>
      <c r="J89" s="331"/>
      <c r="K89" s="331"/>
      <c r="L89" s="331"/>
      <c r="M89" s="331"/>
      <c r="N89" s="345"/>
      <c r="O89" s="296">
        <f>D89*(E89+F89+G89+H89+I89+J89+K89+L89+M89+N89)</f>
        <v>0</v>
      </c>
      <c r="P89" s="333">
        <f>O89</f>
        <v>0</v>
      </c>
      <c r="Q89" s="264"/>
      <c r="R89" s="318"/>
      <c r="S89" s="318"/>
      <c r="T89" s="318"/>
      <c r="U89" s="318"/>
      <c r="V89" s="318"/>
      <c r="W89" s="318"/>
    </row>
    <row r="90" spans="1:23" s="319" customFormat="1" ht="37.5" customHeight="1" thickBot="1" x14ac:dyDescent="0.3">
      <c r="A90" s="346" t="s">
        <v>261</v>
      </c>
      <c r="B90" s="347" t="s">
        <v>262</v>
      </c>
      <c r="C90" s="347" t="s">
        <v>195</v>
      </c>
      <c r="D90" s="348">
        <v>40</v>
      </c>
      <c r="E90" s="349"/>
      <c r="F90" s="350"/>
      <c r="G90" s="350"/>
      <c r="H90" s="350"/>
      <c r="I90" s="350"/>
      <c r="J90" s="350"/>
      <c r="K90" s="350"/>
      <c r="L90" s="350"/>
      <c r="M90" s="350"/>
      <c r="N90" s="351"/>
      <c r="O90" s="352">
        <f>D90*(E90+F90+G90+H90+I90+J90+K90+L90+M90+N90)</f>
        <v>0</v>
      </c>
      <c r="P90" s="309">
        <f>O90*D13</f>
        <v>0</v>
      </c>
      <c r="Q90" s="264"/>
      <c r="R90" s="318"/>
      <c r="S90" s="318"/>
      <c r="T90" s="318"/>
      <c r="U90" s="318"/>
      <c r="V90" s="318"/>
      <c r="W90" s="318"/>
    </row>
    <row r="91" spans="1:23" s="319" customFormat="1" ht="18" customHeight="1" thickBot="1" x14ac:dyDescent="0.3">
      <c r="A91" s="325"/>
      <c r="B91" s="325"/>
      <c r="C91" s="325"/>
      <c r="D91" s="312"/>
      <c r="E91" s="326"/>
      <c r="F91" s="326"/>
      <c r="G91" s="326"/>
      <c r="H91" s="326"/>
      <c r="I91" s="326"/>
      <c r="J91" s="326"/>
      <c r="K91" s="326"/>
      <c r="L91" s="326"/>
      <c r="M91" s="326"/>
      <c r="N91" s="353"/>
      <c r="O91" s="312"/>
      <c r="P91" s="312"/>
      <c r="Q91" s="264"/>
      <c r="R91" s="318"/>
      <c r="S91" s="318"/>
      <c r="T91" s="318"/>
      <c r="U91" s="318"/>
      <c r="V91" s="318"/>
      <c r="W91" s="318"/>
    </row>
    <row r="92" spans="1:23" s="284" customFormat="1" ht="21" x14ac:dyDescent="0.35">
      <c r="A92" s="630" t="s">
        <v>263</v>
      </c>
      <c r="B92" s="631"/>
      <c r="C92" s="631"/>
      <c r="D92" s="631"/>
      <c r="E92" s="631"/>
      <c r="F92" s="631"/>
      <c r="G92" s="631"/>
      <c r="H92" s="631"/>
      <c r="I92" s="631"/>
      <c r="J92" s="631"/>
      <c r="K92" s="631"/>
      <c r="L92" s="631"/>
      <c r="M92" s="631"/>
      <c r="N92" s="631"/>
      <c r="O92" s="637"/>
      <c r="P92" s="354"/>
      <c r="Q92" s="264"/>
      <c r="R92" s="283"/>
      <c r="S92" s="283"/>
      <c r="T92" s="283"/>
      <c r="U92" s="283"/>
      <c r="V92" s="283"/>
      <c r="W92" s="283"/>
    </row>
    <row r="93" spans="1:23" s="284" customFormat="1" ht="56.25" customHeight="1" thickBot="1" x14ac:dyDescent="0.3">
      <c r="A93" s="355" t="s">
        <v>264</v>
      </c>
      <c r="B93" s="356" t="s">
        <v>262</v>
      </c>
      <c r="C93" s="356" t="s">
        <v>195</v>
      </c>
      <c r="D93" s="357"/>
      <c r="E93" s="358"/>
      <c r="F93" s="359"/>
      <c r="G93" s="359"/>
      <c r="H93" s="359"/>
      <c r="I93" s="359"/>
      <c r="J93" s="359"/>
      <c r="K93" s="359"/>
      <c r="L93" s="359"/>
      <c r="M93" s="359"/>
      <c r="N93" s="360"/>
      <c r="O93" s="361">
        <f>D93*(E93+F93+G93+H93+I93+J93+K93+L93+M93+N93)</f>
        <v>0</v>
      </c>
      <c r="P93" s="362">
        <f t="shared" ref="P93" si="12">O93*$D$13</f>
        <v>0</v>
      </c>
      <c r="Q93" s="264"/>
      <c r="R93" s="283"/>
      <c r="S93" s="283"/>
      <c r="T93" s="283"/>
      <c r="U93" s="283"/>
      <c r="V93" s="283"/>
      <c r="W93" s="283"/>
    </row>
    <row r="94" spans="1:23" s="284" customFormat="1" ht="29.25" customHeight="1" thickBot="1" x14ac:dyDescent="0.3">
      <c r="A94" s="363"/>
      <c r="B94" s="363"/>
      <c r="C94" s="363"/>
      <c r="D94" s="364"/>
      <c r="E94" s="365"/>
      <c r="F94" s="365"/>
      <c r="G94" s="365"/>
      <c r="H94" s="365"/>
      <c r="I94" s="365"/>
      <c r="J94" s="365"/>
      <c r="K94" s="365"/>
      <c r="L94" s="365"/>
      <c r="M94" s="365"/>
      <c r="N94" s="366"/>
      <c r="O94" s="367"/>
      <c r="P94" s="368"/>
      <c r="Q94" s="264"/>
      <c r="R94" s="283"/>
      <c r="S94" s="283"/>
      <c r="T94" s="283"/>
      <c r="U94" s="283"/>
      <c r="V94" s="283"/>
      <c r="W94" s="283"/>
    </row>
    <row r="95" spans="1:23" s="284" customFormat="1" ht="21" x14ac:dyDescent="0.35">
      <c r="A95" s="630" t="s">
        <v>265</v>
      </c>
      <c r="B95" s="631"/>
      <c r="C95" s="631"/>
      <c r="D95" s="631"/>
      <c r="E95" s="631"/>
      <c r="F95" s="631"/>
      <c r="G95" s="631"/>
      <c r="H95" s="631"/>
      <c r="I95" s="631"/>
      <c r="J95" s="631"/>
      <c r="K95" s="631"/>
      <c r="L95" s="631"/>
      <c r="M95" s="631"/>
      <c r="N95" s="631"/>
      <c r="O95" s="631"/>
      <c r="P95" s="328"/>
      <c r="Q95" s="264"/>
      <c r="R95" s="283"/>
      <c r="S95" s="283"/>
      <c r="T95" s="283"/>
      <c r="U95" s="283"/>
      <c r="V95" s="283"/>
      <c r="W95" s="283"/>
    </row>
    <row r="96" spans="1:23" s="284" customFormat="1" x14ac:dyDescent="0.25">
      <c r="A96" s="369" t="s">
        <v>266</v>
      </c>
      <c r="B96" s="512"/>
      <c r="C96" s="512"/>
      <c r="D96" s="512"/>
      <c r="E96" s="370"/>
      <c r="F96" s="370"/>
      <c r="G96" s="370"/>
      <c r="H96" s="370"/>
      <c r="I96" s="370"/>
      <c r="J96" s="370"/>
      <c r="K96" s="370"/>
      <c r="L96" s="370"/>
      <c r="M96" s="370"/>
      <c r="N96" s="370"/>
      <c r="O96" s="512"/>
      <c r="P96" s="371"/>
      <c r="Q96" s="264"/>
      <c r="R96" s="283"/>
      <c r="S96" s="283"/>
      <c r="T96" s="283"/>
      <c r="U96" s="283"/>
      <c r="V96" s="283"/>
      <c r="W96" s="283"/>
    </row>
    <row r="97" spans="1:23" s="319" customFormat="1" ht="217.5" customHeight="1" x14ac:dyDescent="0.25">
      <c r="A97" s="372" t="s">
        <v>267</v>
      </c>
      <c r="B97" s="373" t="s">
        <v>268</v>
      </c>
      <c r="C97" s="373" t="s">
        <v>195</v>
      </c>
      <c r="D97" s="374">
        <v>60</v>
      </c>
      <c r="E97" s="612"/>
      <c r="F97" s="613"/>
      <c r="G97" s="613"/>
      <c r="H97" s="613"/>
      <c r="I97" s="613"/>
      <c r="J97" s="613"/>
      <c r="K97" s="613"/>
      <c r="L97" s="613"/>
      <c r="M97" s="613"/>
      <c r="N97" s="614"/>
      <c r="O97" s="375">
        <f>D97*E97</f>
        <v>0</v>
      </c>
      <c r="P97" s="376">
        <f>O97*$D$13</f>
        <v>0</v>
      </c>
      <c r="Q97" s="264"/>
      <c r="R97" s="318"/>
      <c r="S97" s="318"/>
      <c r="T97" s="318"/>
      <c r="U97" s="318"/>
      <c r="V97" s="318"/>
      <c r="W97" s="318"/>
    </row>
    <row r="98" spans="1:23" s="319" customFormat="1" ht="46.5" customHeight="1" x14ac:dyDescent="0.25">
      <c r="A98" s="377" t="s">
        <v>269</v>
      </c>
      <c r="B98" s="378" t="s">
        <v>270</v>
      </c>
      <c r="C98" s="378" t="s">
        <v>195</v>
      </c>
      <c r="D98" s="379">
        <v>5</v>
      </c>
      <c r="E98" s="330"/>
      <c r="F98" s="331"/>
      <c r="G98" s="331"/>
      <c r="H98" s="331"/>
      <c r="I98" s="331"/>
      <c r="J98" s="331"/>
      <c r="K98" s="331"/>
      <c r="L98" s="331"/>
      <c r="M98" s="331"/>
      <c r="N98" s="332"/>
      <c r="O98" s="380">
        <f>D98*(E98+F98+G98+H98+I98+J98+K98+L98+M98+N98)</f>
        <v>0</v>
      </c>
      <c r="P98" s="376">
        <f t="shared" ref="P98" si="13">O98*$D$13</f>
        <v>0</v>
      </c>
      <c r="Q98" s="264"/>
      <c r="R98" s="318"/>
      <c r="S98" s="318"/>
      <c r="T98" s="318"/>
      <c r="U98" s="318"/>
      <c r="V98" s="318"/>
      <c r="W98" s="318"/>
    </row>
    <row r="99" spans="1:23" s="319" customFormat="1" ht="31.5" customHeight="1" thickBot="1" x14ac:dyDescent="0.3">
      <c r="A99" s="377" t="s">
        <v>271</v>
      </c>
      <c r="B99" s="378" t="s">
        <v>272</v>
      </c>
      <c r="C99" s="378" t="s">
        <v>195</v>
      </c>
      <c r="D99" s="379">
        <v>10</v>
      </c>
      <c r="E99" s="330"/>
      <c r="F99" s="331"/>
      <c r="G99" s="331"/>
      <c r="H99" s="331"/>
      <c r="I99" s="331"/>
      <c r="J99" s="331"/>
      <c r="K99" s="331"/>
      <c r="L99" s="331"/>
      <c r="M99" s="331"/>
      <c r="N99" s="332"/>
      <c r="O99" s="380">
        <f>D99*(E99+F99+G99+H99+I99+J99+K99+L99+M99+N99)</f>
        <v>0</v>
      </c>
      <c r="P99" s="376">
        <f>O99*D13</f>
        <v>0</v>
      </c>
      <c r="Q99" s="264"/>
      <c r="R99" s="318"/>
      <c r="S99" s="318"/>
      <c r="T99" s="318"/>
      <c r="U99" s="318"/>
      <c r="V99" s="318"/>
      <c r="W99" s="318"/>
    </row>
    <row r="100" spans="1:23" s="319" customFormat="1" ht="31.5" customHeight="1" thickBot="1" x14ac:dyDescent="0.3">
      <c r="A100" s="338" t="s">
        <v>273</v>
      </c>
      <c r="B100" s="339"/>
      <c r="C100" s="340"/>
      <c r="D100" s="341"/>
      <c r="E100" s="342"/>
      <c r="F100" s="342"/>
      <c r="G100" s="342"/>
      <c r="H100" s="342"/>
      <c r="I100" s="342"/>
      <c r="J100" s="342"/>
      <c r="K100" s="342"/>
      <c r="L100" s="342"/>
      <c r="M100" s="342"/>
      <c r="N100" s="342"/>
      <c r="O100" s="341"/>
      <c r="P100" s="343">
        <f>P97+P98+P99</f>
        <v>0</v>
      </c>
      <c r="Q100" s="173" t="s">
        <v>274</v>
      </c>
      <c r="R100" s="318"/>
      <c r="S100" s="318"/>
      <c r="T100" s="318"/>
      <c r="U100" s="318"/>
      <c r="V100" s="318"/>
      <c r="W100" s="318"/>
    </row>
    <row r="101" spans="1:23" s="319" customFormat="1" ht="18" customHeight="1" x14ac:dyDescent="0.25">
      <c r="A101" s="381"/>
      <c r="B101" s="382"/>
      <c r="C101" s="382"/>
      <c r="D101" s="312"/>
      <c r="E101" s="326"/>
      <c r="F101" s="326"/>
      <c r="G101" s="326"/>
      <c r="H101" s="326"/>
      <c r="I101" s="326"/>
      <c r="J101" s="326"/>
      <c r="K101" s="326"/>
      <c r="L101" s="326"/>
      <c r="M101" s="326"/>
      <c r="N101" s="326"/>
      <c r="O101" s="327"/>
      <c r="P101" s="383"/>
      <c r="Q101" s="264"/>
      <c r="R101" s="318"/>
      <c r="S101" s="318"/>
      <c r="T101" s="318"/>
      <c r="U101" s="318"/>
      <c r="V101" s="318"/>
      <c r="W101" s="318"/>
    </row>
    <row r="102" spans="1:23" s="319" customFormat="1" ht="18.75" customHeight="1" x14ac:dyDescent="0.25">
      <c r="A102" s="638" t="s">
        <v>275</v>
      </c>
      <c r="B102" s="639"/>
      <c r="C102" s="639"/>
      <c r="D102" s="639"/>
      <c r="E102" s="639"/>
      <c r="F102" s="639"/>
      <c r="G102" s="639"/>
      <c r="H102" s="639"/>
      <c r="I102" s="639"/>
      <c r="J102" s="639"/>
      <c r="K102" s="639"/>
      <c r="L102" s="639"/>
      <c r="M102" s="639"/>
      <c r="N102" s="639"/>
      <c r="O102" s="639"/>
      <c r="P102" s="640"/>
      <c r="Q102" s="264"/>
      <c r="R102" s="318"/>
      <c r="S102" s="318"/>
      <c r="T102" s="318"/>
      <c r="U102" s="318"/>
      <c r="V102" s="318"/>
      <c r="W102" s="318"/>
    </row>
    <row r="103" spans="1:23" s="319" customFormat="1" ht="40.5" customHeight="1" x14ac:dyDescent="0.25">
      <c r="A103" s="377" t="s">
        <v>276</v>
      </c>
      <c r="B103" s="378" t="s">
        <v>226</v>
      </c>
      <c r="C103" s="378" t="s">
        <v>195</v>
      </c>
      <c r="D103" s="214">
        <v>37.86</v>
      </c>
      <c r="E103" s="330"/>
      <c r="F103" s="331"/>
      <c r="G103" s="331"/>
      <c r="H103" s="331"/>
      <c r="I103" s="331"/>
      <c r="J103" s="331"/>
      <c r="K103" s="331"/>
      <c r="L103" s="331"/>
      <c r="M103" s="331"/>
      <c r="N103" s="332"/>
      <c r="O103" s="380">
        <f>D103*(E103+F103+G103+H103+I103+J103+K103+L103+M103+N103)</f>
        <v>0</v>
      </c>
      <c r="P103" s="376">
        <f t="shared" ref="P103:P104" si="14">O103*$D$13</f>
        <v>0</v>
      </c>
      <c r="Q103" s="173" t="s">
        <v>277</v>
      </c>
      <c r="R103" s="318"/>
      <c r="S103" s="318"/>
      <c r="T103" s="318"/>
      <c r="U103" s="318"/>
      <c r="V103" s="318"/>
      <c r="W103" s="318"/>
    </row>
    <row r="104" spans="1:23" s="319" customFormat="1" ht="40.5" customHeight="1" thickBot="1" x14ac:dyDescent="0.3">
      <c r="A104" s="384" t="s">
        <v>278</v>
      </c>
      <c r="B104" s="385" t="s">
        <v>226</v>
      </c>
      <c r="C104" s="385" t="s">
        <v>195</v>
      </c>
      <c r="D104" s="184">
        <v>46.77</v>
      </c>
      <c r="E104" s="349"/>
      <c r="F104" s="350"/>
      <c r="G104" s="350"/>
      <c r="H104" s="350"/>
      <c r="I104" s="350"/>
      <c r="J104" s="350"/>
      <c r="K104" s="350"/>
      <c r="L104" s="350"/>
      <c r="M104" s="350"/>
      <c r="N104" s="386"/>
      <c r="O104" s="387">
        <f>D104*(E104+F104+G104+H104+I104+J104+K104+L104+M104+N104)</f>
        <v>0</v>
      </c>
      <c r="P104" s="388">
        <f t="shared" si="14"/>
        <v>0</v>
      </c>
      <c r="Q104" s="173" t="s">
        <v>279</v>
      </c>
      <c r="R104" s="318"/>
      <c r="S104" s="318"/>
      <c r="T104" s="318"/>
      <c r="U104" s="318"/>
      <c r="V104" s="318"/>
      <c r="W104" s="318"/>
    </row>
    <row r="105" spans="1:23" s="319" customFormat="1" ht="31.5" customHeight="1" thickBot="1" x14ac:dyDescent="0.3">
      <c r="A105" s="382"/>
      <c r="B105" s="382"/>
      <c r="C105" s="382"/>
      <c r="D105" s="312"/>
      <c r="E105" s="326"/>
      <c r="F105" s="326"/>
      <c r="G105" s="326"/>
      <c r="H105" s="326"/>
      <c r="I105" s="326"/>
      <c r="J105" s="326"/>
      <c r="K105" s="326"/>
      <c r="L105" s="326"/>
      <c r="M105" s="326"/>
      <c r="N105" s="326"/>
      <c r="O105" s="327"/>
      <c r="P105" s="327"/>
      <c r="Q105" s="264"/>
      <c r="R105" s="318"/>
      <c r="S105" s="318"/>
      <c r="T105" s="318"/>
      <c r="U105" s="318"/>
      <c r="V105" s="318"/>
      <c r="W105" s="318"/>
    </row>
    <row r="106" spans="1:23" ht="80.25" customHeight="1" x14ac:dyDescent="0.25">
      <c r="A106" s="641" t="s">
        <v>280</v>
      </c>
      <c r="B106" s="642"/>
      <c r="C106" s="642"/>
      <c r="D106" s="642"/>
      <c r="E106" s="642"/>
      <c r="F106" s="642"/>
      <c r="G106" s="642"/>
      <c r="H106" s="642"/>
      <c r="I106" s="642"/>
      <c r="J106" s="642"/>
      <c r="K106" s="642"/>
      <c r="L106" s="642"/>
      <c r="M106" s="642"/>
      <c r="N106" s="642"/>
      <c r="O106" s="642"/>
      <c r="P106" s="643"/>
      <c r="Q106" s="389"/>
      <c r="R106" s="146"/>
      <c r="S106" s="146"/>
      <c r="T106" s="146"/>
      <c r="U106" s="146"/>
      <c r="V106" s="146"/>
      <c r="W106" s="146"/>
    </row>
    <row r="107" spans="1:23" ht="21" x14ac:dyDescent="0.35">
      <c r="A107" s="644" t="s">
        <v>184</v>
      </c>
      <c r="B107" s="645"/>
      <c r="C107" s="645"/>
      <c r="D107" s="645"/>
      <c r="E107" s="645"/>
      <c r="F107" s="645"/>
      <c r="G107" s="645"/>
      <c r="H107" s="645"/>
      <c r="I107" s="645"/>
      <c r="J107" s="645"/>
      <c r="K107" s="645"/>
      <c r="L107" s="645"/>
      <c r="M107" s="645"/>
      <c r="N107" s="645"/>
      <c r="O107" s="645"/>
      <c r="P107" s="646"/>
      <c r="Q107" s="390"/>
      <c r="R107" s="146"/>
      <c r="S107" s="146"/>
      <c r="T107" s="146"/>
      <c r="U107" s="146"/>
      <c r="V107" s="146"/>
      <c r="W107" s="146"/>
    </row>
    <row r="108" spans="1:23" s="431" customFormat="1" ht="231" customHeight="1" x14ac:dyDescent="0.25">
      <c r="A108" s="490" t="s">
        <v>337</v>
      </c>
      <c r="B108" s="93" t="s">
        <v>281</v>
      </c>
      <c r="C108" s="93" t="s">
        <v>195</v>
      </c>
      <c r="D108" s="322">
        <f>(4*37.86) + 89.98</f>
        <v>241.42000000000002</v>
      </c>
      <c r="E108" s="623"/>
      <c r="F108" s="624"/>
      <c r="G108" s="624"/>
      <c r="H108" s="624"/>
      <c r="I108" s="624"/>
      <c r="J108" s="624"/>
      <c r="K108" s="624"/>
      <c r="L108" s="624"/>
      <c r="M108" s="624"/>
      <c r="N108" s="625"/>
      <c r="O108" s="296">
        <f>D108*E108</f>
        <v>0</v>
      </c>
      <c r="P108" s="440">
        <f>O108*D15</f>
        <v>0</v>
      </c>
      <c r="Q108" s="389"/>
    </row>
    <row r="109" spans="1:23" s="492" customFormat="1" ht="60.75" customHeight="1" thickBot="1" x14ac:dyDescent="0.3">
      <c r="A109" s="484" t="s">
        <v>282</v>
      </c>
      <c r="B109" s="485" t="s">
        <v>283</v>
      </c>
      <c r="C109" s="485" t="s">
        <v>195</v>
      </c>
      <c r="D109" s="214">
        <v>100</v>
      </c>
      <c r="E109" s="606"/>
      <c r="F109" s="607"/>
      <c r="G109" s="607"/>
      <c r="H109" s="607"/>
      <c r="I109" s="607"/>
      <c r="J109" s="607"/>
      <c r="K109" s="607"/>
      <c r="L109" s="607"/>
      <c r="M109" s="607"/>
      <c r="N109" s="608"/>
      <c r="O109" s="491">
        <f>D109*E109</f>
        <v>0</v>
      </c>
      <c r="P109" s="440">
        <f t="shared" ref="P109" si="15">O109*$D$13</f>
        <v>0</v>
      </c>
      <c r="Q109" s="389"/>
    </row>
    <row r="110" spans="1:23" s="398" customFormat="1" ht="43.5" customHeight="1" thickBot="1" x14ac:dyDescent="0.3">
      <c r="A110" s="391" t="s">
        <v>284</v>
      </c>
      <c r="B110" s="392"/>
      <c r="C110" s="392"/>
      <c r="D110" s="393"/>
      <c r="E110" s="394"/>
      <c r="F110" s="394"/>
      <c r="G110" s="394"/>
      <c r="H110" s="394"/>
      <c r="I110" s="394"/>
      <c r="J110" s="394"/>
      <c r="K110" s="394"/>
      <c r="L110" s="394"/>
      <c r="M110" s="394"/>
      <c r="N110" s="394"/>
      <c r="O110" s="395"/>
      <c r="P110" s="396">
        <f>SUM(P108:P109)</f>
        <v>0</v>
      </c>
      <c r="Q110" s="397" t="s">
        <v>285</v>
      </c>
    </row>
    <row r="111" spans="1:23" s="401" customFormat="1" ht="15.75" thickBot="1" x14ac:dyDescent="0.3">
      <c r="A111" s="399"/>
      <c r="B111" s="188"/>
      <c r="C111" s="188"/>
      <c r="D111" s="189"/>
      <c r="E111" s="190"/>
      <c r="F111" s="190"/>
      <c r="G111" s="190"/>
      <c r="H111" s="190"/>
      <c r="I111" s="190"/>
      <c r="J111" s="190"/>
      <c r="K111" s="190"/>
      <c r="L111" s="190"/>
      <c r="M111" s="190"/>
      <c r="N111" s="400"/>
      <c r="O111" s="176"/>
      <c r="P111" s="176"/>
      <c r="Q111" s="389"/>
    </row>
    <row r="112" spans="1:23" ht="21.75" customHeight="1" x14ac:dyDescent="0.35">
      <c r="A112" s="609" t="s">
        <v>194</v>
      </c>
      <c r="B112" s="610"/>
      <c r="C112" s="610"/>
      <c r="D112" s="610"/>
      <c r="E112" s="610"/>
      <c r="F112" s="610"/>
      <c r="G112" s="610"/>
      <c r="H112" s="610"/>
      <c r="I112" s="610"/>
      <c r="J112" s="610"/>
      <c r="K112" s="610"/>
      <c r="L112" s="610"/>
      <c r="M112" s="610"/>
      <c r="N112" s="610"/>
      <c r="O112" s="610"/>
      <c r="P112" s="611"/>
      <c r="Q112" s="390"/>
      <c r="R112" s="146"/>
      <c r="S112" s="146"/>
      <c r="T112" s="146"/>
      <c r="U112" s="146"/>
      <c r="V112" s="146"/>
      <c r="W112" s="146"/>
    </row>
    <row r="113" spans="1:23" ht="32.25" customHeight="1" x14ac:dyDescent="0.25">
      <c r="A113" s="497" t="s">
        <v>286</v>
      </c>
      <c r="B113" s="498" t="s">
        <v>287</v>
      </c>
      <c r="C113" s="499"/>
      <c r="D113" s="500">
        <v>37.86</v>
      </c>
      <c r="E113" s="501"/>
      <c r="F113" s="502"/>
      <c r="G113" s="502"/>
      <c r="H113" s="502"/>
      <c r="I113" s="502"/>
      <c r="J113" s="502"/>
      <c r="K113" s="502"/>
      <c r="L113" s="502"/>
      <c r="M113" s="502"/>
      <c r="N113" s="503"/>
      <c r="O113" s="504">
        <f t="shared" ref="O113:O120" si="16">D113*(E113+F113+G113+H113+I113+J113+K113+L113+M113+N113)</f>
        <v>0</v>
      </c>
      <c r="P113" s="504">
        <f>O113*D13</f>
        <v>0</v>
      </c>
      <c r="R113" s="146"/>
      <c r="S113" s="146"/>
      <c r="T113" s="146"/>
      <c r="U113" s="146"/>
      <c r="V113" s="146"/>
      <c r="W113" s="146"/>
    </row>
    <row r="114" spans="1:23" ht="66.75" customHeight="1" x14ac:dyDescent="0.25">
      <c r="A114" s="402" t="s">
        <v>332</v>
      </c>
      <c r="B114" s="321">
        <v>3</v>
      </c>
      <c r="C114" s="321" t="s">
        <v>195</v>
      </c>
      <c r="D114" s="322">
        <f>$D$113*B114</f>
        <v>113.58</v>
      </c>
      <c r="E114" s="612"/>
      <c r="F114" s="613"/>
      <c r="G114" s="613"/>
      <c r="H114" s="613"/>
      <c r="I114" s="613"/>
      <c r="J114" s="613"/>
      <c r="K114" s="613"/>
      <c r="L114" s="613"/>
      <c r="M114" s="613"/>
      <c r="N114" s="614"/>
      <c r="O114" s="403">
        <f t="shared" si="16"/>
        <v>0</v>
      </c>
      <c r="P114" s="324">
        <f>O114*$D$13</f>
        <v>0</v>
      </c>
      <c r="R114" s="146"/>
      <c r="S114" s="146"/>
      <c r="T114" s="146"/>
      <c r="U114" s="146"/>
      <c r="V114" s="146"/>
      <c r="W114" s="146"/>
    </row>
    <row r="115" spans="1:23" ht="54" customHeight="1" x14ac:dyDescent="0.25">
      <c r="A115" s="402" t="s">
        <v>333</v>
      </c>
      <c r="B115" s="321">
        <v>0.5</v>
      </c>
      <c r="C115" s="321" t="s">
        <v>195</v>
      </c>
      <c r="D115" s="322">
        <f t="shared" ref="D115:D120" si="17">$D$113*B115</f>
        <v>18.93</v>
      </c>
      <c r="E115" s="404"/>
      <c r="F115" s="405"/>
      <c r="G115" s="405"/>
      <c r="H115" s="405"/>
      <c r="I115" s="405"/>
      <c r="J115" s="405"/>
      <c r="K115" s="405"/>
      <c r="L115" s="405"/>
      <c r="M115" s="405"/>
      <c r="N115" s="406"/>
      <c r="O115" s="403">
        <f t="shared" si="16"/>
        <v>0</v>
      </c>
      <c r="P115" s="407">
        <f t="shared" ref="P115:P120" si="18">O115*$D$13</f>
        <v>0</v>
      </c>
      <c r="R115" s="408"/>
      <c r="S115" s="408"/>
      <c r="T115" s="408"/>
      <c r="U115" s="408"/>
      <c r="V115" s="408"/>
      <c r="W115" s="146"/>
    </row>
    <row r="116" spans="1:23" ht="56.25" customHeight="1" x14ac:dyDescent="0.25">
      <c r="A116" s="402" t="s">
        <v>334</v>
      </c>
      <c r="B116" s="321">
        <v>0.5</v>
      </c>
      <c r="C116" s="321" t="s">
        <v>195</v>
      </c>
      <c r="D116" s="322">
        <f t="shared" si="17"/>
        <v>18.93</v>
      </c>
      <c r="E116" s="330"/>
      <c r="F116" s="331"/>
      <c r="G116" s="331"/>
      <c r="H116" s="331"/>
      <c r="I116" s="331"/>
      <c r="J116" s="331"/>
      <c r="K116" s="331"/>
      <c r="L116" s="331"/>
      <c r="M116" s="331"/>
      <c r="N116" s="345"/>
      <c r="O116" s="403">
        <f t="shared" si="16"/>
        <v>0</v>
      </c>
      <c r="P116" s="376">
        <f t="shared" si="18"/>
        <v>0</v>
      </c>
      <c r="R116" s="146"/>
      <c r="S116" s="146"/>
      <c r="T116" s="146"/>
      <c r="U116" s="146"/>
      <c r="V116" s="146"/>
      <c r="W116" s="146"/>
    </row>
    <row r="117" spans="1:23" ht="67.5" customHeight="1" x14ac:dyDescent="0.25">
      <c r="A117" s="402" t="s">
        <v>288</v>
      </c>
      <c r="B117" s="321">
        <v>0.5</v>
      </c>
      <c r="C117" s="321" t="s">
        <v>195</v>
      </c>
      <c r="D117" s="322">
        <f t="shared" si="17"/>
        <v>18.93</v>
      </c>
      <c r="E117" s="409"/>
      <c r="F117" s="410"/>
      <c r="G117" s="410"/>
      <c r="H117" s="410"/>
      <c r="I117" s="410"/>
      <c r="J117" s="410"/>
      <c r="K117" s="410"/>
      <c r="L117" s="410"/>
      <c r="M117" s="410"/>
      <c r="N117" s="411"/>
      <c r="O117" s="403">
        <f t="shared" si="16"/>
        <v>0</v>
      </c>
      <c r="P117" s="376">
        <f t="shared" si="18"/>
        <v>0</v>
      </c>
      <c r="R117" s="146"/>
      <c r="S117" s="146"/>
      <c r="T117" s="146"/>
      <c r="U117" s="146"/>
      <c r="V117" s="146"/>
      <c r="W117" s="146"/>
    </row>
    <row r="118" spans="1:23" ht="70.5" customHeight="1" x14ac:dyDescent="0.25">
      <c r="A118" s="402" t="s">
        <v>289</v>
      </c>
      <c r="B118" s="321">
        <v>2</v>
      </c>
      <c r="C118" s="321" t="s">
        <v>195</v>
      </c>
      <c r="D118" s="322">
        <f t="shared" si="17"/>
        <v>75.72</v>
      </c>
      <c r="E118" s="330"/>
      <c r="F118" s="331"/>
      <c r="G118" s="331"/>
      <c r="H118" s="331"/>
      <c r="I118" s="331"/>
      <c r="J118" s="331"/>
      <c r="K118" s="331"/>
      <c r="L118" s="331"/>
      <c r="M118" s="331"/>
      <c r="N118" s="345"/>
      <c r="O118" s="403">
        <f t="shared" si="16"/>
        <v>0</v>
      </c>
      <c r="P118" s="324">
        <f>O118*D14</f>
        <v>0</v>
      </c>
      <c r="R118" s="146"/>
      <c r="S118" s="146"/>
      <c r="T118" s="146"/>
      <c r="U118" s="146"/>
      <c r="V118" s="146"/>
      <c r="W118" s="146"/>
    </row>
    <row r="119" spans="1:23" ht="68.25" customHeight="1" x14ac:dyDescent="0.25">
      <c r="A119" s="402" t="s">
        <v>290</v>
      </c>
      <c r="B119" s="321">
        <v>1</v>
      </c>
      <c r="C119" s="321" t="s">
        <v>195</v>
      </c>
      <c r="D119" s="322">
        <f t="shared" si="17"/>
        <v>37.86</v>
      </c>
      <c r="E119" s="330"/>
      <c r="F119" s="331"/>
      <c r="G119" s="331"/>
      <c r="H119" s="331"/>
      <c r="I119" s="331"/>
      <c r="J119" s="331"/>
      <c r="K119" s="331"/>
      <c r="L119" s="331"/>
      <c r="M119" s="331"/>
      <c r="N119" s="345"/>
      <c r="O119" s="403">
        <f t="shared" si="16"/>
        <v>0</v>
      </c>
      <c r="P119" s="376">
        <f t="shared" si="18"/>
        <v>0</v>
      </c>
      <c r="R119" s="146"/>
      <c r="S119" s="146"/>
      <c r="T119" s="146"/>
      <c r="U119" s="146"/>
      <c r="V119" s="146"/>
      <c r="W119" s="146"/>
    </row>
    <row r="120" spans="1:23" ht="48.75" customHeight="1" thickBot="1" x14ac:dyDescent="0.3">
      <c r="A120" s="412" t="s">
        <v>291</v>
      </c>
      <c r="B120" s="413">
        <v>0.5</v>
      </c>
      <c r="C120" s="413" t="s">
        <v>195</v>
      </c>
      <c r="D120" s="322">
        <f t="shared" si="17"/>
        <v>18.93</v>
      </c>
      <c r="E120" s="409"/>
      <c r="F120" s="410"/>
      <c r="G120" s="410"/>
      <c r="H120" s="410"/>
      <c r="I120" s="410"/>
      <c r="J120" s="410"/>
      <c r="K120" s="410"/>
      <c r="L120" s="410"/>
      <c r="M120" s="410"/>
      <c r="N120" s="411"/>
      <c r="O120" s="414">
        <f t="shared" si="16"/>
        <v>0</v>
      </c>
      <c r="P120" s="376">
        <f t="shared" si="18"/>
        <v>0</v>
      </c>
      <c r="R120" s="146"/>
      <c r="S120" s="146"/>
      <c r="T120" s="146"/>
      <c r="U120" s="146"/>
      <c r="V120" s="146"/>
      <c r="W120" s="146"/>
    </row>
    <row r="121" spans="1:23" ht="48.75" customHeight="1" thickBot="1" x14ac:dyDescent="0.3">
      <c r="A121" s="391" t="s">
        <v>292</v>
      </c>
      <c r="B121" s="392"/>
      <c r="C121" s="392"/>
      <c r="D121" s="393"/>
      <c r="E121" s="394"/>
      <c r="F121" s="394"/>
      <c r="G121" s="394"/>
      <c r="H121" s="394"/>
      <c r="I121" s="394"/>
      <c r="J121" s="394"/>
      <c r="K121" s="394"/>
      <c r="L121" s="394"/>
      <c r="M121" s="394"/>
      <c r="N121" s="394"/>
      <c r="O121" s="395"/>
      <c r="P121" s="396">
        <f>SUM(P113:P120)</f>
        <v>0</v>
      </c>
      <c r="Q121" s="278" t="s">
        <v>293</v>
      </c>
      <c r="R121" s="146"/>
      <c r="S121" s="146"/>
      <c r="T121" s="146"/>
      <c r="U121" s="146"/>
      <c r="V121" s="146"/>
      <c r="W121" s="146"/>
    </row>
    <row r="122" spans="1:23" ht="18" customHeight="1" thickBot="1" x14ac:dyDescent="0.3">
      <c r="A122" s="415"/>
      <c r="B122" s="325"/>
      <c r="C122" s="325"/>
      <c r="D122" s="312"/>
      <c r="E122" s="326"/>
      <c r="F122" s="326"/>
      <c r="G122" s="326"/>
      <c r="H122" s="326"/>
      <c r="I122" s="326"/>
      <c r="J122" s="326"/>
      <c r="K122" s="326"/>
      <c r="L122" s="326"/>
      <c r="M122" s="326"/>
      <c r="N122" s="353"/>
      <c r="O122" s="327"/>
      <c r="P122" s="327"/>
      <c r="Q122" s="390"/>
      <c r="R122" s="146"/>
      <c r="S122" s="146"/>
      <c r="T122" s="146"/>
      <c r="U122" s="146"/>
      <c r="V122" s="146"/>
      <c r="W122" s="146"/>
    </row>
    <row r="123" spans="1:23" ht="21" x14ac:dyDescent="0.35">
      <c r="A123" s="615" t="s">
        <v>215</v>
      </c>
      <c r="B123" s="616"/>
      <c r="C123" s="616"/>
      <c r="D123" s="616"/>
      <c r="E123" s="416"/>
      <c r="F123" s="416"/>
      <c r="G123" s="416"/>
      <c r="H123" s="416"/>
      <c r="I123" s="416"/>
      <c r="J123" s="416"/>
      <c r="K123" s="416"/>
      <c r="L123" s="416"/>
      <c r="M123" s="416"/>
      <c r="N123" s="417"/>
      <c r="O123" s="418"/>
      <c r="P123" s="419"/>
      <c r="Q123" s="390"/>
      <c r="R123" s="146"/>
      <c r="S123" s="146"/>
      <c r="T123" s="146"/>
      <c r="U123" s="146"/>
      <c r="V123" s="146"/>
      <c r="W123" s="146"/>
    </row>
    <row r="124" spans="1:23" ht="107.25" customHeight="1" x14ac:dyDescent="0.25">
      <c r="A124" s="402" t="s">
        <v>294</v>
      </c>
      <c r="B124" s="321" t="s">
        <v>295</v>
      </c>
      <c r="C124" s="321" t="s">
        <v>195</v>
      </c>
      <c r="D124" s="322"/>
      <c r="E124" s="330"/>
      <c r="F124" s="331"/>
      <c r="G124" s="331"/>
      <c r="H124" s="331"/>
      <c r="I124" s="331"/>
      <c r="J124" s="331"/>
      <c r="K124" s="331"/>
      <c r="L124" s="331"/>
      <c r="M124" s="331"/>
      <c r="N124" s="345"/>
      <c r="O124" s="322">
        <f>D124*(E124+F124+G124+H124+I124+J124+K124+L124+M124+N124)</f>
        <v>0</v>
      </c>
      <c r="P124" s="333">
        <f>O124*D$13</f>
        <v>0</v>
      </c>
      <c r="Q124" s="420" t="s">
        <v>323</v>
      </c>
      <c r="R124" s="146"/>
      <c r="S124" s="146"/>
      <c r="T124" s="146"/>
      <c r="U124" s="146"/>
      <c r="V124" s="146"/>
      <c r="W124" s="146"/>
    </row>
    <row r="125" spans="1:23" ht="216.75" customHeight="1" thickBot="1" x14ac:dyDescent="0.3">
      <c r="A125" s="421" t="s">
        <v>296</v>
      </c>
      <c r="B125" s="356" t="s">
        <v>295</v>
      </c>
      <c r="C125" s="347" t="s">
        <v>195</v>
      </c>
      <c r="D125" s="348"/>
      <c r="E125" s="422"/>
      <c r="F125" s="423"/>
      <c r="G125" s="423"/>
      <c r="H125" s="423"/>
      <c r="I125" s="423"/>
      <c r="J125" s="423"/>
      <c r="K125" s="423"/>
      <c r="L125" s="423"/>
      <c r="M125" s="423"/>
      <c r="N125" s="424"/>
      <c r="O125" s="348">
        <f>D125*(E125+F125+G125+H125+I125+J125+K125+L125+M125+N125)</f>
        <v>0</v>
      </c>
      <c r="P125" s="309">
        <f>O125*D$13</f>
        <v>0</v>
      </c>
      <c r="Q125" s="420" t="s">
        <v>323</v>
      </c>
      <c r="R125" s="146"/>
      <c r="S125" s="146"/>
      <c r="T125" s="146"/>
      <c r="U125" s="146"/>
      <c r="V125" s="146"/>
      <c r="W125" s="146"/>
    </row>
    <row r="126" spans="1:23" ht="63.75" customHeight="1" thickBot="1" x14ac:dyDescent="0.3">
      <c r="A126" s="425"/>
      <c r="B126" s="325"/>
      <c r="C126" s="325"/>
      <c r="D126" s="312"/>
      <c r="E126" s="326"/>
      <c r="F126" s="326"/>
      <c r="G126" s="326"/>
      <c r="H126" s="326"/>
      <c r="I126" s="326"/>
      <c r="J126" s="326"/>
      <c r="K126" s="326"/>
      <c r="L126" s="326"/>
      <c r="M126" s="326"/>
      <c r="N126" s="353"/>
      <c r="O126" s="312"/>
      <c r="P126" s="312"/>
      <c r="Q126" s="390"/>
      <c r="R126" s="146"/>
      <c r="S126" s="146"/>
      <c r="T126" s="146"/>
      <c r="U126" s="146"/>
      <c r="V126" s="146"/>
      <c r="W126" s="146"/>
    </row>
    <row r="127" spans="1:23" ht="18" customHeight="1" x14ac:dyDescent="0.35">
      <c r="A127" s="615" t="s">
        <v>297</v>
      </c>
      <c r="B127" s="616"/>
      <c r="C127" s="616"/>
      <c r="D127" s="616"/>
      <c r="E127" s="426"/>
      <c r="F127" s="426"/>
      <c r="G127" s="426"/>
      <c r="H127" s="426"/>
      <c r="I127" s="426"/>
      <c r="J127" s="426"/>
      <c r="K127" s="426"/>
      <c r="L127" s="426"/>
      <c r="M127" s="426"/>
      <c r="N127" s="427"/>
      <c r="O127" s="428"/>
      <c r="P127" s="429"/>
      <c r="Q127" s="390"/>
      <c r="R127" s="146"/>
      <c r="S127" s="146"/>
      <c r="T127" s="146"/>
      <c r="U127" s="146"/>
      <c r="V127" s="146"/>
      <c r="W127" s="146"/>
    </row>
    <row r="128" spans="1:23" ht="19.5" customHeight="1" x14ac:dyDescent="0.25">
      <c r="A128" s="402" t="s">
        <v>298</v>
      </c>
      <c r="B128" s="321" t="s">
        <v>295</v>
      </c>
      <c r="C128" s="321" t="s">
        <v>195</v>
      </c>
      <c r="D128" s="322"/>
      <c r="E128" s="430"/>
      <c r="F128" s="410"/>
      <c r="G128" s="410"/>
      <c r="H128" s="410"/>
      <c r="I128" s="410"/>
      <c r="J128" s="410"/>
      <c r="K128" s="410"/>
      <c r="L128" s="410"/>
      <c r="M128" s="410"/>
      <c r="N128" s="411"/>
      <c r="O128" s="322">
        <f>D128*(E128+F128+G128+H128+I128+J128+K128+L128+M128+N128)</f>
        <v>0</v>
      </c>
      <c r="P128" s="333">
        <f>O128*D13</f>
        <v>0</v>
      </c>
      <c r="Q128" s="389"/>
      <c r="R128" s="146"/>
      <c r="S128" s="146"/>
      <c r="T128" s="146"/>
      <c r="U128" s="146"/>
      <c r="V128" s="146"/>
      <c r="W128" s="146"/>
    </row>
    <row r="129" spans="1:257" s="431" customFormat="1" ht="135.75" customHeight="1" thickBot="1" x14ac:dyDescent="0.3">
      <c r="A129" s="484" t="s">
        <v>299</v>
      </c>
      <c r="B129" s="485" t="s">
        <v>295</v>
      </c>
      <c r="C129" s="485" t="s">
        <v>195</v>
      </c>
      <c r="D129" s="491">
        <v>44.86</v>
      </c>
      <c r="E129" s="486"/>
      <c r="F129" s="487"/>
      <c r="G129" s="487"/>
      <c r="H129" s="487"/>
      <c r="I129" s="487"/>
      <c r="J129" s="487"/>
      <c r="K129" s="487"/>
      <c r="L129" s="487"/>
      <c r="M129" s="487"/>
      <c r="N129" s="488"/>
      <c r="O129" s="489">
        <f>D129*(E129+F129+G129+H129+I129+J129+K129+L129+M129+N129)</f>
        <v>0</v>
      </c>
      <c r="P129" s="440">
        <f t="shared" ref="P129" si="19">O129*$D$13</f>
        <v>0</v>
      </c>
      <c r="Q129" s="234"/>
    </row>
    <row r="130" spans="1:257" s="431" customFormat="1" ht="42.75" customHeight="1" thickBot="1" x14ac:dyDescent="0.3">
      <c r="A130" s="338" t="s">
        <v>300</v>
      </c>
      <c r="B130" s="340"/>
      <c r="C130" s="340"/>
      <c r="D130" s="341"/>
      <c r="E130" s="342"/>
      <c r="F130" s="342"/>
      <c r="G130" s="342"/>
      <c r="H130" s="342"/>
      <c r="I130" s="342"/>
      <c r="J130" s="342"/>
      <c r="K130" s="342"/>
      <c r="L130" s="342"/>
      <c r="M130" s="342"/>
      <c r="N130" s="342"/>
      <c r="O130" s="341"/>
      <c r="P130" s="343">
        <f>SUM(P128:P129)</f>
        <v>0</v>
      </c>
      <c r="Q130" s="397" t="s">
        <v>301</v>
      </c>
    </row>
    <row r="131" spans="1:257" s="431" customFormat="1" ht="31.5" customHeight="1" thickBot="1" x14ac:dyDescent="0.3">
      <c r="A131" s="399"/>
      <c r="B131" s="188"/>
      <c r="C131" s="188"/>
      <c r="D131" s="189"/>
      <c r="E131" s="190"/>
      <c r="F131" s="190"/>
      <c r="G131" s="190"/>
      <c r="H131" s="190"/>
      <c r="I131" s="190"/>
      <c r="J131" s="190"/>
      <c r="K131" s="190"/>
      <c r="L131" s="190"/>
      <c r="M131" s="190"/>
      <c r="N131" s="400"/>
      <c r="O131" s="176"/>
      <c r="P131" s="176"/>
      <c r="Q131" s="389"/>
    </row>
    <row r="132" spans="1:257" s="67" customFormat="1" ht="81" customHeight="1" x14ac:dyDescent="0.25">
      <c r="A132" s="617" t="s">
        <v>400</v>
      </c>
      <c r="B132" s="618"/>
      <c r="C132" s="618"/>
      <c r="D132" s="618"/>
      <c r="E132" s="619"/>
      <c r="F132" s="619"/>
      <c r="G132" s="619"/>
      <c r="H132" s="619"/>
      <c r="I132" s="619"/>
      <c r="J132" s="619"/>
      <c r="K132" s="619"/>
      <c r="L132" s="619"/>
      <c r="M132" s="619"/>
      <c r="N132" s="619"/>
      <c r="O132" s="619"/>
      <c r="P132" s="620"/>
      <c r="Q132" s="389"/>
      <c r="R132" s="194"/>
      <c r="S132" s="194"/>
      <c r="T132" s="194"/>
      <c r="U132" s="194"/>
      <c r="V132" s="194"/>
      <c r="W132" s="194"/>
      <c r="X132" s="195"/>
      <c r="Y132" s="195"/>
      <c r="Z132" s="195"/>
      <c r="AA132" s="195"/>
      <c r="AB132" s="195"/>
      <c r="AC132" s="195"/>
      <c r="AD132" s="195"/>
      <c r="AE132" s="195"/>
      <c r="AF132" s="195"/>
      <c r="AG132" s="195"/>
      <c r="AH132" s="195"/>
      <c r="AI132" s="195"/>
      <c r="AJ132" s="195"/>
      <c r="AK132" s="195"/>
      <c r="AL132" s="195"/>
      <c r="AM132" s="195"/>
      <c r="AN132" s="195"/>
      <c r="AO132" s="195"/>
      <c r="AP132" s="195"/>
      <c r="AQ132" s="195"/>
      <c r="AR132" s="195"/>
      <c r="AS132" s="195"/>
      <c r="AT132" s="195"/>
      <c r="AU132" s="195"/>
      <c r="AV132" s="195"/>
      <c r="AW132" s="195"/>
      <c r="AX132" s="195"/>
      <c r="AY132" s="195"/>
      <c r="AZ132" s="195"/>
      <c r="BA132" s="195"/>
      <c r="BB132" s="195"/>
      <c r="BC132" s="195"/>
      <c r="BD132" s="195"/>
      <c r="BE132" s="195"/>
      <c r="BF132" s="195"/>
      <c r="BG132" s="195"/>
      <c r="BH132" s="195"/>
      <c r="BI132" s="195"/>
      <c r="BJ132" s="195"/>
      <c r="BK132" s="195"/>
      <c r="BL132" s="195"/>
      <c r="BM132" s="195"/>
      <c r="BN132" s="195"/>
      <c r="BO132" s="195"/>
      <c r="BP132" s="195"/>
      <c r="BQ132" s="195"/>
      <c r="BR132" s="195"/>
      <c r="BS132" s="195"/>
      <c r="BT132" s="195"/>
      <c r="BU132" s="195"/>
      <c r="BV132" s="195"/>
      <c r="BW132" s="195"/>
      <c r="BX132" s="195"/>
      <c r="BY132" s="195"/>
      <c r="BZ132" s="195"/>
      <c r="CA132" s="195"/>
      <c r="CB132" s="195"/>
      <c r="CC132" s="195"/>
      <c r="CD132" s="195"/>
      <c r="CE132" s="195"/>
      <c r="CF132" s="195"/>
      <c r="CG132" s="195"/>
      <c r="CH132" s="195"/>
      <c r="CI132" s="195"/>
      <c r="CJ132" s="195"/>
      <c r="CK132" s="195"/>
      <c r="CL132" s="195"/>
      <c r="CM132" s="195"/>
      <c r="CN132" s="195"/>
      <c r="CO132" s="195"/>
      <c r="CP132" s="195"/>
      <c r="CQ132" s="195"/>
      <c r="CR132" s="195"/>
      <c r="CS132" s="195"/>
      <c r="CT132" s="195"/>
      <c r="CU132" s="195"/>
      <c r="CV132" s="195"/>
      <c r="CW132" s="195"/>
      <c r="CX132" s="195"/>
      <c r="CY132" s="195"/>
      <c r="CZ132" s="195"/>
      <c r="DA132" s="195"/>
      <c r="DB132" s="195"/>
      <c r="DC132" s="195"/>
      <c r="DD132" s="195"/>
      <c r="DE132" s="195"/>
      <c r="DF132" s="195"/>
      <c r="DG132" s="195"/>
      <c r="DH132" s="195"/>
      <c r="DI132" s="195"/>
      <c r="DJ132" s="195"/>
      <c r="DK132" s="195"/>
      <c r="DL132" s="195"/>
      <c r="DM132" s="195"/>
      <c r="DN132" s="195"/>
      <c r="DO132" s="195"/>
      <c r="DP132" s="195"/>
      <c r="DQ132" s="195"/>
      <c r="DR132" s="195"/>
      <c r="DS132" s="195"/>
      <c r="DT132" s="195"/>
      <c r="DU132" s="195"/>
      <c r="DV132" s="195"/>
      <c r="DW132" s="195"/>
      <c r="DX132" s="195"/>
      <c r="DY132" s="195"/>
      <c r="DZ132" s="195"/>
      <c r="EA132" s="195"/>
      <c r="EB132" s="195"/>
      <c r="EC132" s="195"/>
      <c r="ED132" s="195"/>
      <c r="EE132" s="195"/>
      <c r="EF132" s="195"/>
      <c r="EG132" s="195"/>
      <c r="EH132" s="195"/>
      <c r="EI132" s="195"/>
      <c r="EJ132" s="195"/>
      <c r="EK132" s="195"/>
      <c r="EL132" s="195"/>
      <c r="EM132" s="195"/>
      <c r="EN132" s="195"/>
      <c r="EO132" s="195"/>
      <c r="EP132" s="195"/>
      <c r="EQ132" s="195"/>
      <c r="ER132" s="195"/>
      <c r="ES132" s="195"/>
      <c r="ET132" s="195"/>
      <c r="EU132" s="195"/>
      <c r="EV132" s="195"/>
      <c r="EW132" s="195"/>
      <c r="EX132" s="195"/>
      <c r="EY132" s="195"/>
      <c r="EZ132" s="195"/>
      <c r="FA132" s="195"/>
      <c r="FB132" s="195"/>
      <c r="FC132" s="195"/>
      <c r="FD132" s="195"/>
      <c r="FE132" s="195"/>
      <c r="FF132" s="195"/>
      <c r="FG132" s="195"/>
      <c r="FH132" s="195"/>
      <c r="FI132" s="195"/>
      <c r="FJ132" s="195"/>
      <c r="FK132" s="195"/>
      <c r="FL132" s="195"/>
      <c r="FM132" s="195"/>
      <c r="FN132" s="195"/>
      <c r="FO132" s="195"/>
      <c r="FP132" s="195"/>
      <c r="FQ132" s="195"/>
      <c r="FR132" s="195"/>
      <c r="FS132" s="195"/>
      <c r="FT132" s="195"/>
      <c r="FU132" s="195"/>
      <c r="FV132" s="195"/>
      <c r="FW132" s="195"/>
      <c r="FX132" s="195"/>
      <c r="FY132" s="195"/>
      <c r="FZ132" s="195"/>
      <c r="GA132" s="195"/>
      <c r="GB132" s="195"/>
      <c r="GC132" s="195"/>
      <c r="GD132" s="195"/>
      <c r="GE132" s="195"/>
      <c r="GF132" s="195"/>
      <c r="GG132" s="195"/>
      <c r="GH132" s="195"/>
      <c r="GI132" s="195"/>
      <c r="GJ132" s="195"/>
      <c r="GK132" s="195"/>
      <c r="GL132" s="195"/>
      <c r="GM132" s="195"/>
      <c r="GN132" s="195"/>
      <c r="GO132" s="195"/>
      <c r="GP132" s="195"/>
      <c r="GQ132" s="195"/>
      <c r="GR132" s="195"/>
      <c r="GS132" s="195"/>
      <c r="GT132" s="195"/>
      <c r="GU132" s="195"/>
      <c r="GV132" s="195"/>
      <c r="GW132" s="195"/>
      <c r="GX132" s="195"/>
      <c r="GY132" s="195"/>
      <c r="GZ132" s="195"/>
      <c r="HA132" s="195"/>
      <c r="HB132" s="195"/>
      <c r="HC132" s="195"/>
      <c r="HD132" s="195"/>
      <c r="HE132" s="195"/>
      <c r="HF132" s="195"/>
      <c r="HG132" s="195"/>
      <c r="HH132" s="195"/>
      <c r="HI132" s="195"/>
      <c r="HJ132" s="195"/>
      <c r="HK132" s="195"/>
      <c r="HL132" s="195"/>
      <c r="HM132" s="195"/>
      <c r="HN132" s="195"/>
      <c r="HO132" s="195"/>
      <c r="HP132" s="195"/>
      <c r="HQ132" s="195"/>
      <c r="HR132" s="195"/>
      <c r="HS132" s="195"/>
      <c r="HT132" s="195"/>
      <c r="HU132" s="195"/>
      <c r="HV132" s="195"/>
      <c r="HW132" s="195"/>
      <c r="HX132" s="195"/>
      <c r="HY132" s="195"/>
      <c r="HZ132" s="195"/>
      <c r="IA132" s="195"/>
      <c r="IB132" s="195"/>
      <c r="IC132" s="195"/>
      <c r="ID132" s="195"/>
      <c r="IE132" s="195"/>
      <c r="IF132" s="195"/>
      <c r="IG132" s="195"/>
      <c r="IH132" s="195"/>
      <c r="II132" s="195"/>
      <c r="IJ132" s="195"/>
      <c r="IK132" s="195"/>
      <c r="IL132" s="195"/>
      <c r="IM132" s="195"/>
      <c r="IN132" s="195"/>
      <c r="IO132" s="195"/>
      <c r="IP132" s="195"/>
      <c r="IQ132" s="195"/>
      <c r="IR132" s="195"/>
      <c r="IS132" s="195"/>
      <c r="IT132" s="195"/>
      <c r="IU132" s="195"/>
      <c r="IV132" s="195"/>
      <c r="IW132" s="195"/>
    </row>
    <row r="133" spans="1:257" s="319" customFormat="1" ht="30" x14ac:dyDescent="0.25">
      <c r="A133" s="480" t="s">
        <v>302</v>
      </c>
      <c r="B133" s="373" t="s">
        <v>303</v>
      </c>
      <c r="C133" s="481" t="s">
        <v>195</v>
      </c>
      <c r="D133" s="322">
        <v>150</v>
      </c>
      <c r="E133" s="612"/>
      <c r="F133" s="613"/>
      <c r="G133" s="613"/>
      <c r="H133" s="613"/>
      <c r="I133" s="613"/>
      <c r="J133" s="613"/>
      <c r="K133" s="613"/>
      <c r="L133" s="613"/>
      <c r="M133" s="613"/>
      <c r="N133" s="613"/>
      <c r="O133" s="482">
        <f>D133*E133</f>
        <v>0</v>
      </c>
      <c r="P133" s="324">
        <f>O133*D15</f>
        <v>0</v>
      </c>
      <c r="Q133" s="483" t="s">
        <v>304</v>
      </c>
      <c r="R133" s="318"/>
      <c r="S133" s="318"/>
      <c r="T133" s="318"/>
      <c r="U133" s="318"/>
      <c r="V133" s="318"/>
      <c r="W133" s="318"/>
    </row>
    <row r="134" spans="1:257" s="319" customFormat="1" x14ac:dyDescent="0.25">
      <c r="A134" s="432" t="s">
        <v>305</v>
      </c>
      <c r="B134" s="336" t="s">
        <v>306</v>
      </c>
      <c r="C134" s="336" t="s">
        <v>195</v>
      </c>
      <c r="D134" s="433">
        <v>10</v>
      </c>
      <c r="E134" s="594"/>
      <c r="F134" s="595"/>
      <c r="G134" s="595"/>
      <c r="H134" s="595"/>
      <c r="I134" s="595"/>
      <c r="J134" s="595"/>
      <c r="K134" s="595"/>
      <c r="L134" s="595"/>
      <c r="M134" s="595"/>
      <c r="N134" s="596"/>
      <c r="O134" s="296">
        <f t="shared" ref="O134:O141" si="20">D134*E134</f>
        <v>0</v>
      </c>
      <c r="P134" s="316">
        <f t="shared" ref="P134" si="21">O134*$D$13</f>
        <v>0</v>
      </c>
      <c r="Q134" s="397" t="s">
        <v>307</v>
      </c>
      <c r="R134" s="318"/>
      <c r="S134" s="318"/>
      <c r="T134" s="318"/>
      <c r="U134" s="318"/>
      <c r="V134" s="318"/>
      <c r="W134" s="318"/>
    </row>
    <row r="135" spans="1:257" s="319" customFormat="1" x14ac:dyDescent="0.25">
      <c r="A135" s="432" t="s">
        <v>308</v>
      </c>
      <c r="B135" s="434" t="s">
        <v>309</v>
      </c>
      <c r="C135" s="336" t="s">
        <v>195</v>
      </c>
      <c r="D135" s="433">
        <v>80</v>
      </c>
      <c r="E135" s="594"/>
      <c r="F135" s="595"/>
      <c r="G135" s="595"/>
      <c r="H135" s="595"/>
      <c r="I135" s="595"/>
      <c r="J135" s="595"/>
      <c r="K135" s="595"/>
      <c r="L135" s="595"/>
      <c r="M135" s="595"/>
      <c r="N135" s="596"/>
      <c r="O135" s="296">
        <f t="shared" si="20"/>
        <v>0</v>
      </c>
      <c r="P135" s="435">
        <f>O135*D15</f>
        <v>0</v>
      </c>
      <c r="Q135" s="397" t="s">
        <v>307</v>
      </c>
      <c r="R135" s="318"/>
      <c r="S135" s="318"/>
      <c r="T135" s="318"/>
      <c r="U135" s="318"/>
      <c r="V135" s="318"/>
      <c r="W135" s="318"/>
    </row>
    <row r="136" spans="1:257" s="319" customFormat="1" x14ac:dyDescent="0.25">
      <c r="A136" s="432" t="s">
        <v>310</v>
      </c>
      <c r="B136" s="336" t="s">
        <v>311</v>
      </c>
      <c r="C136" s="436" t="s">
        <v>195</v>
      </c>
      <c r="D136" s="433">
        <v>15</v>
      </c>
      <c r="E136" s="594"/>
      <c r="F136" s="595"/>
      <c r="G136" s="595"/>
      <c r="H136" s="595"/>
      <c r="I136" s="595"/>
      <c r="J136" s="595"/>
      <c r="K136" s="595"/>
      <c r="L136" s="595"/>
      <c r="M136" s="595"/>
      <c r="N136" s="596"/>
      <c r="O136" s="296">
        <f t="shared" si="20"/>
        <v>0</v>
      </c>
      <c r="P136" s="437">
        <f>O136*D$13</f>
        <v>0</v>
      </c>
      <c r="Q136" s="397" t="s">
        <v>307</v>
      </c>
      <c r="R136" s="318"/>
      <c r="S136" s="318"/>
      <c r="T136" s="318"/>
      <c r="U136" s="318"/>
      <c r="V136" s="318"/>
      <c r="W136" s="318"/>
    </row>
    <row r="137" spans="1:257" s="319" customFormat="1" x14ac:dyDescent="0.25">
      <c r="A137" s="432" t="s">
        <v>310</v>
      </c>
      <c r="B137" s="336" t="s">
        <v>312</v>
      </c>
      <c r="C137" s="436" t="s">
        <v>195</v>
      </c>
      <c r="D137" s="433">
        <v>25</v>
      </c>
      <c r="E137" s="594"/>
      <c r="F137" s="595"/>
      <c r="G137" s="595"/>
      <c r="H137" s="595"/>
      <c r="I137" s="595"/>
      <c r="J137" s="595"/>
      <c r="K137" s="595"/>
      <c r="L137" s="595"/>
      <c r="M137" s="595"/>
      <c r="N137" s="596"/>
      <c r="O137" s="296">
        <f t="shared" si="20"/>
        <v>0</v>
      </c>
      <c r="P137" s="437">
        <f t="shared" ref="P137:P140" si="22">O137*D$13</f>
        <v>0</v>
      </c>
      <c r="Q137" s="397" t="s">
        <v>307</v>
      </c>
      <c r="R137" s="318"/>
      <c r="S137" s="318"/>
      <c r="T137" s="318"/>
      <c r="U137" s="318"/>
      <c r="V137" s="318"/>
      <c r="W137" s="318"/>
    </row>
    <row r="138" spans="1:257" s="319" customFormat="1" x14ac:dyDescent="0.25">
      <c r="A138" s="432" t="s">
        <v>310</v>
      </c>
      <c r="B138" s="336" t="s">
        <v>313</v>
      </c>
      <c r="C138" s="436" t="s">
        <v>195</v>
      </c>
      <c r="D138" s="433">
        <v>50</v>
      </c>
      <c r="E138" s="594"/>
      <c r="F138" s="595"/>
      <c r="G138" s="595"/>
      <c r="H138" s="595"/>
      <c r="I138" s="595"/>
      <c r="J138" s="595"/>
      <c r="K138" s="595"/>
      <c r="L138" s="595"/>
      <c r="M138" s="595"/>
      <c r="N138" s="596"/>
      <c r="O138" s="296">
        <f t="shared" si="20"/>
        <v>0</v>
      </c>
      <c r="P138" s="437">
        <f t="shared" si="22"/>
        <v>0</v>
      </c>
      <c r="Q138" s="397" t="s">
        <v>307</v>
      </c>
      <c r="R138" s="318"/>
      <c r="S138" s="318"/>
      <c r="T138" s="318"/>
      <c r="U138" s="318"/>
      <c r="V138" s="318"/>
      <c r="W138" s="318"/>
    </row>
    <row r="139" spans="1:257" s="319" customFormat="1" ht="45" x14ac:dyDescent="0.25">
      <c r="A139" s="432" t="s">
        <v>314</v>
      </c>
      <c r="B139" s="434" t="s">
        <v>262</v>
      </c>
      <c r="C139" s="336" t="s">
        <v>195</v>
      </c>
      <c r="D139" s="433">
        <v>20</v>
      </c>
      <c r="E139" s="594"/>
      <c r="F139" s="595"/>
      <c r="G139" s="595"/>
      <c r="H139" s="595"/>
      <c r="I139" s="595"/>
      <c r="J139" s="595"/>
      <c r="K139" s="595"/>
      <c r="L139" s="595"/>
      <c r="M139" s="595"/>
      <c r="N139" s="596"/>
      <c r="O139" s="296">
        <f t="shared" si="20"/>
        <v>0</v>
      </c>
      <c r="P139" s="437">
        <f t="shared" si="22"/>
        <v>0</v>
      </c>
      <c r="Q139" s="420" t="s">
        <v>315</v>
      </c>
      <c r="R139" s="318"/>
      <c r="S139" s="318"/>
      <c r="T139" s="318"/>
      <c r="U139" s="318"/>
      <c r="V139" s="318"/>
      <c r="W139" s="318"/>
    </row>
    <row r="140" spans="1:257" s="319" customFormat="1" ht="45" x14ac:dyDescent="0.25">
      <c r="A140" s="432" t="s">
        <v>316</v>
      </c>
      <c r="B140" s="434" t="s">
        <v>262</v>
      </c>
      <c r="C140" s="336" t="s">
        <v>195</v>
      </c>
      <c r="D140" s="433">
        <v>60</v>
      </c>
      <c r="E140" s="594"/>
      <c r="F140" s="595"/>
      <c r="G140" s="595"/>
      <c r="H140" s="595"/>
      <c r="I140" s="595"/>
      <c r="J140" s="595"/>
      <c r="K140" s="595"/>
      <c r="L140" s="595"/>
      <c r="M140" s="595"/>
      <c r="N140" s="596"/>
      <c r="O140" s="296">
        <f t="shared" si="20"/>
        <v>0</v>
      </c>
      <c r="P140" s="437">
        <f t="shared" si="22"/>
        <v>0</v>
      </c>
      <c r="Q140" s="420" t="s">
        <v>315</v>
      </c>
      <c r="R140" s="318"/>
      <c r="S140" s="318"/>
      <c r="T140" s="318"/>
      <c r="U140" s="318"/>
      <c r="V140" s="318"/>
      <c r="W140" s="318"/>
    </row>
    <row r="141" spans="1:257" s="284" customFormat="1" ht="30.75" thickBot="1" x14ac:dyDescent="0.3">
      <c r="A141" s="438" t="s">
        <v>317</v>
      </c>
      <c r="B141" s="439" t="s">
        <v>318</v>
      </c>
      <c r="C141" s="413" t="s">
        <v>195</v>
      </c>
      <c r="D141" s="304"/>
      <c r="E141" s="597"/>
      <c r="F141" s="598"/>
      <c r="G141" s="598"/>
      <c r="H141" s="598"/>
      <c r="I141" s="598"/>
      <c r="J141" s="598"/>
      <c r="K141" s="598"/>
      <c r="L141" s="598"/>
      <c r="M141" s="598"/>
      <c r="N141" s="599"/>
      <c r="O141" s="296">
        <f t="shared" si="20"/>
        <v>0</v>
      </c>
      <c r="P141" s="440">
        <f>O141</f>
        <v>0</v>
      </c>
      <c r="Q141" s="420" t="s">
        <v>319</v>
      </c>
      <c r="R141" s="283"/>
      <c r="S141" s="283"/>
      <c r="T141" s="283"/>
      <c r="U141" s="283"/>
      <c r="V141" s="283"/>
      <c r="W141" s="283"/>
    </row>
    <row r="142" spans="1:257" s="151" customFormat="1" ht="15.75" thickBot="1" x14ac:dyDescent="0.3">
      <c r="A142" s="600" t="s">
        <v>320</v>
      </c>
      <c r="B142" s="601"/>
      <c r="C142" s="601"/>
      <c r="D142" s="602"/>
      <c r="E142" s="603"/>
      <c r="F142" s="604"/>
      <c r="G142" s="604"/>
      <c r="H142" s="604"/>
      <c r="I142" s="604"/>
      <c r="J142" s="604"/>
      <c r="K142" s="604"/>
      <c r="L142" s="604"/>
      <c r="M142" s="604"/>
      <c r="N142" s="605"/>
      <c r="O142" s="441"/>
      <c r="P142" s="442"/>
      <c r="Q142" s="390"/>
    </row>
    <row r="143" spans="1:257" s="234" customFormat="1" ht="15.75" thickBot="1" x14ac:dyDescent="0.3">
      <c r="A143" s="443"/>
      <c r="B143" s="444"/>
      <c r="C143" s="444"/>
      <c r="D143" s="445"/>
      <c r="E143" s="446"/>
      <c r="F143" s="446"/>
      <c r="G143" s="446"/>
      <c r="H143" s="446"/>
      <c r="I143" s="446"/>
      <c r="J143" s="446"/>
      <c r="K143" s="446"/>
      <c r="L143" s="446"/>
      <c r="M143" s="446"/>
      <c r="N143" s="447"/>
      <c r="O143" s="448"/>
      <c r="P143" s="449"/>
      <c r="Q143" s="233"/>
    </row>
    <row r="144" spans="1:257" s="284" customFormat="1" ht="19.5" thickBot="1" x14ac:dyDescent="0.35">
      <c r="A144" s="450" t="s">
        <v>321</v>
      </c>
      <c r="B144" s="451"/>
      <c r="C144" s="451"/>
      <c r="D144" s="452"/>
      <c r="E144" s="453"/>
      <c r="F144" s="453"/>
      <c r="G144" s="453"/>
      <c r="H144" s="453"/>
      <c r="I144" s="453"/>
      <c r="J144" s="453"/>
      <c r="K144" s="453"/>
      <c r="L144" s="453"/>
      <c r="M144" s="453"/>
      <c r="N144" s="454"/>
      <c r="O144" s="455"/>
      <c r="P144" s="456">
        <f>P23+P25++P35+P49+P52+P55+P58+P59+P62+P63+P64+P65+P66+P67+P70+P71+P74+P84+P86+P87+P88+P89+P90+P93+P100+P103+P104+P110+P121+P124+P125+P130+P133+P134+P135+P136+P137+P138+P139+P140+P141</f>
        <v>0</v>
      </c>
      <c r="Q144" s="457"/>
      <c r="R144" s="283"/>
      <c r="S144" s="283"/>
      <c r="T144" s="283"/>
      <c r="U144" s="283"/>
      <c r="V144" s="283"/>
      <c r="W144" s="283"/>
    </row>
    <row r="145" spans="1:23" s="284" customFormat="1" ht="19.5" thickBot="1" x14ac:dyDescent="0.35">
      <c r="A145" s="458"/>
      <c r="B145" s="459"/>
      <c r="C145" s="459"/>
      <c r="D145" s="460"/>
      <c r="E145" s="461"/>
      <c r="F145" s="461"/>
      <c r="G145" s="461"/>
      <c r="H145" s="461"/>
      <c r="I145" s="461"/>
      <c r="J145" s="461"/>
      <c r="K145" s="461"/>
      <c r="L145" s="461"/>
      <c r="M145" s="461"/>
      <c r="N145" s="462"/>
      <c r="O145" s="463"/>
      <c r="P145" s="464"/>
      <c r="Q145" s="457"/>
      <c r="R145" s="283"/>
      <c r="S145" s="283"/>
      <c r="T145" s="283"/>
      <c r="U145" s="283"/>
      <c r="V145" s="283"/>
      <c r="W145" s="283"/>
    </row>
    <row r="146" spans="1:23" s="284" customFormat="1" ht="38.25" thickBot="1" x14ac:dyDescent="0.35">
      <c r="A146" s="465" t="s">
        <v>322</v>
      </c>
      <c r="B146" s="459"/>
      <c r="C146" s="459"/>
      <c r="D146" s="460"/>
      <c r="E146" s="461"/>
      <c r="F146" s="461"/>
      <c r="G146" s="461"/>
      <c r="H146" s="461"/>
      <c r="I146" s="461"/>
      <c r="J146" s="461"/>
      <c r="K146" s="461"/>
      <c r="L146" s="461"/>
      <c r="M146" s="461"/>
      <c r="N146" s="462"/>
      <c r="O146" s="466"/>
      <c r="P146" s="467">
        <f>P23+P25+P35+P49+P52+P55+P58+P59+P62+P63+P64+P65+P66+P67+P71+P74+P84+P86+P87+P88+P89+P90+P93+P100+P103+P104+P110+P121+P124+P125+P130+P133+P134+P135+P136+P137+P138+P139+P140+P141</f>
        <v>0</v>
      </c>
      <c r="Q146" s="457"/>
      <c r="R146" s="283"/>
      <c r="S146" s="283"/>
      <c r="T146" s="283"/>
      <c r="U146" s="283"/>
      <c r="V146" s="283"/>
      <c r="W146" s="283"/>
    </row>
    <row r="147" spans="1:23" s="284" customFormat="1" x14ac:dyDescent="0.25">
      <c r="A147" s="146"/>
      <c r="B147" s="146"/>
      <c r="C147" s="146"/>
      <c r="D147" s="147"/>
      <c r="E147" s="148"/>
      <c r="F147" s="148"/>
      <c r="G147" s="148"/>
      <c r="H147" s="148"/>
      <c r="I147" s="148"/>
      <c r="J147" s="148"/>
      <c r="K147" s="148"/>
      <c r="L147" s="148"/>
      <c r="M147" s="148"/>
      <c r="N147" s="149"/>
      <c r="O147" s="150"/>
      <c r="P147" s="150"/>
      <c r="Q147" s="457"/>
      <c r="R147" s="283"/>
      <c r="S147" s="283"/>
      <c r="T147" s="283"/>
      <c r="U147" s="283"/>
      <c r="V147" s="283"/>
      <c r="W147" s="283"/>
    </row>
    <row r="148" spans="1:23" s="284" customFormat="1" x14ac:dyDescent="0.25">
      <c r="A148" s="146"/>
      <c r="B148" s="146"/>
      <c r="C148" s="146"/>
      <c r="D148" s="147"/>
      <c r="E148" s="148"/>
      <c r="F148" s="148"/>
      <c r="G148" s="148"/>
      <c r="H148" s="148"/>
      <c r="I148" s="148"/>
      <c r="J148" s="148"/>
      <c r="K148" s="148"/>
      <c r="L148" s="148"/>
      <c r="M148" s="148"/>
      <c r="N148" s="149"/>
      <c r="O148" s="150"/>
      <c r="P148" s="150"/>
      <c r="Q148" s="457"/>
      <c r="R148" s="283"/>
      <c r="S148" s="283"/>
      <c r="T148" s="283"/>
      <c r="U148" s="283"/>
      <c r="V148" s="283"/>
      <c r="W148" s="283"/>
    </row>
    <row r="149" spans="1:23" s="284" customFormat="1" x14ac:dyDescent="0.25">
      <c r="A149" s="146"/>
      <c r="B149" s="146"/>
      <c r="C149" s="146"/>
      <c r="D149" s="147"/>
      <c r="E149" s="148"/>
      <c r="F149" s="148"/>
      <c r="G149" s="148"/>
      <c r="H149" s="148"/>
      <c r="I149" s="148"/>
      <c r="J149" s="148"/>
      <c r="K149" s="148"/>
      <c r="L149" s="148"/>
      <c r="M149" s="148"/>
      <c r="N149" s="149"/>
      <c r="O149" s="150"/>
      <c r="P149" s="150"/>
      <c r="Q149" s="457"/>
      <c r="R149" s="283"/>
      <c r="S149" s="283"/>
      <c r="T149" s="283"/>
      <c r="U149" s="283"/>
      <c r="V149" s="283"/>
      <c r="W149" s="283"/>
    </row>
    <row r="150" spans="1:23" s="284" customFormat="1" x14ac:dyDescent="0.25">
      <c r="A150" s="146"/>
      <c r="B150" s="146"/>
      <c r="C150" s="146"/>
      <c r="D150" s="147"/>
      <c r="E150" s="148"/>
      <c r="F150" s="148"/>
      <c r="G150" s="148"/>
      <c r="H150" s="148"/>
      <c r="I150" s="148"/>
      <c r="J150" s="148"/>
      <c r="K150" s="148"/>
      <c r="L150" s="148"/>
      <c r="M150" s="148"/>
      <c r="N150" s="149"/>
      <c r="O150" s="150"/>
      <c r="P150" s="150"/>
      <c r="Q150" s="457"/>
      <c r="R150" s="283"/>
      <c r="S150" s="283"/>
      <c r="T150" s="283"/>
      <c r="U150" s="283"/>
      <c r="V150" s="283"/>
      <c r="W150" s="283"/>
    </row>
    <row r="151" spans="1:23" s="284" customFormat="1" x14ac:dyDescent="0.25">
      <c r="A151" s="146"/>
      <c r="B151" s="146"/>
      <c r="C151" s="146"/>
      <c r="D151" s="147"/>
      <c r="E151" s="148"/>
      <c r="F151" s="148"/>
      <c r="G151" s="148"/>
      <c r="H151" s="148"/>
      <c r="I151" s="148"/>
      <c r="J151" s="148"/>
      <c r="K151" s="148"/>
      <c r="L151" s="148"/>
      <c r="M151" s="148"/>
      <c r="N151" s="149"/>
      <c r="O151" s="150"/>
      <c r="P151" s="150"/>
      <c r="Q151" s="457"/>
      <c r="R151" s="283"/>
      <c r="S151" s="283"/>
      <c r="T151" s="283"/>
      <c r="U151" s="283"/>
      <c r="V151" s="283"/>
      <c r="W151" s="283"/>
    </row>
    <row r="152" spans="1:23" s="284" customFormat="1" x14ac:dyDescent="0.25">
      <c r="A152" s="146"/>
      <c r="B152" s="146"/>
      <c r="C152" s="146"/>
      <c r="D152" s="147"/>
      <c r="E152" s="148"/>
      <c r="F152" s="148"/>
      <c r="G152" s="148"/>
      <c r="H152" s="148"/>
      <c r="I152" s="148"/>
      <c r="J152" s="148"/>
      <c r="K152" s="148"/>
      <c r="L152" s="148"/>
      <c r="M152" s="148"/>
      <c r="N152" s="149"/>
      <c r="O152" s="150"/>
      <c r="P152" s="150"/>
      <c r="Q152" s="457"/>
      <c r="R152" s="283"/>
      <c r="S152" s="283"/>
      <c r="T152" s="283"/>
      <c r="U152" s="283"/>
      <c r="V152" s="283"/>
      <c r="W152" s="283"/>
    </row>
    <row r="153" spans="1:23" s="284" customFormat="1" x14ac:dyDescent="0.25">
      <c r="A153" s="146"/>
      <c r="B153" s="146"/>
      <c r="C153" s="146"/>
      <c r="D153" s="147"/>
      <c r="E153" s="148"/>
      <c r="F153" s="148"/>
      <c r="G153" s="148"/>
      <c r="H153" s="148"/>
      <c r="I153" s="148"/>
      <c r="J153" s="148"/>
      <c r="K153" s="148"/>
      <c r="L153" s="148"/>
      <c r="M153" s="148"/>
      <c r="N153" s="149"/>
      <c r="O153" s="150"/>
      <c r="P153" s="150"/>
      <c r="Q153" s="457"/>
      <c r="R153" s="283"/>
      <c r="S153" s="283"/>
      <c r="T153" s="283"/>
      <c r="U153" s="283"/>
      <c r="V153" s="283"/>
      <c r="W153" s="283"/>
    </row>
    <row r="154" spans="1:23" s="284" customFormat="1" x14ac:dyDescent="0.25">
      <c r="A154" s="146"/>
      <c r="B154" s="146"/>
      <c r="C154" s="146"/>
      <c r="D154" s="147"/>
      <c r="E154" s="148"/>
      <c r="F154" s="148"/>
      <c r="G154" s="148"/>
      <c r="H154" s="148"/>
      <c r="I154" s="148"/>
      <c r="J154" s="148"/>
      <c r="K154" s="148"/>
      <c r="L154" s="148"/>
      <c r="M154" s="148"/>
      <c r="N154" s="149"/>
      <c r="O154" s="150"/>
      <c r="P154" s="150"/>
      <c r="Q154" s="457"/>
      <c r="R154" s="283"/>
      <c r="S154" s="283"/>
      <c r="T154" s="283"/>
      <c r="U154" s="283"/>
      <c r="V154" s="283"/>
      <c r="W154" s="283"/>
    </row>
    <row r="155" spans="1:23" s="284" customFormat="1" x14ac:dyDescent="0.25">
      <c r="A155" s="146"/>
      <c r="B155" s="146"/>
      <c r="C155" s="146"/>
      <c r="D155" s="147"/>
      <c r="E155" s="148"/>
      <c r="F155" s="148"/>
      <c r="G155" s="148"/>
      <c r="H155" s="148"/>
      <c r="I155" s="148"/>
      <c r="J155" s="148"/>
      <c r="K155" s="148"/>
      <c r="L155" s="148"/>
      <c r="M155" s="148"/>
      <c r="N155" s="149"/>
      <c r="O155" s="150"/>
      <c r="P155" s="150"/>
      <c r="Q155" s="457"/>
      <c r="R155" s="283"/>
      <c r="S155" s="283"/>
      <c r="T155" s="283"/>
      <c r="U155" s="283"/>
      <c r="V155" s="283"/>
      <c r="W155" s="283"/>
    </row>
    <row r="156" spans="1:23" s="284" customFormat="1" x14ac:dyDescent="0.25">
      <c r="A156" s="146"/>
      <c r="B156" s="146"/>
      <c r="C156" s="146"/>
      <c r="D156" s="147"/>
      <c r="E156" s="148"/>
      <c r="F156" s="148"/>
      <c r="G156" s="148"/>
      <c r="H156" s="148"/>
      <c r="I156" s="148"/>
      <c r="J156" s="148"/>
      <c r="K156" s="148"/>
      <c r="L156" s="148"/>
      <c r="M156" s="148"/>
      <c r="N156" s="149"/>
      <c r="O156" s="150"/>
      <c r="P156" s="150"/>
      <c r="Q156" s="457"/>
      <c r="R156" s="283"/>
      <c r="S156" s="283"/>
      <c r="T156" s="283"/>
      <c r="U156" s="283"/>
      <c r="V156" s="283"/>
      <c r="W156" s="283"/>
    </row>
    <row r="157" spans="1:23" s="284" customFormat="1" x14ac:dyDescent="0.25">
      <c r="A157" s="146"/>
      <c r="B157" s="146"/>
      <c r="C157" s="146"/>
      <c r="D157" s="147"/>
      <c r="E157" s="148"/>
      <c r="F157" s="148"/>
      <c r="G157" s="148"/>
      <c r="H157" s="148"/>
      <c r="I157" s="148"/>
      <c r="J157" s="148"/>
      <c r="K157" s="148"/>
      <c r="L157" s="148"/>
      <c r="M157" s="148"/>
      <c r="N157" s="149"/>
      <c r="O157" s="150"/>
      <c r="P157" s="150"/>
      <c r="Q157" s="457"/>
      <c r="R157" s="283"/>
      <c r="S157" s="283"/>
      <c r="T157" s="283"/>
      <c r="U157" s="283"/>
      <c r="V157" s="283"/>
      <c r="W157" s="283"/>
    </row>
    <row r="158" spans="1:23" s="284" customFormat="1" x14ac:dyDescent="0.25">
      <c r="A158" s="146"/>
      <c r="B158" s="146"/>
      <c r="C158" s="146"/>
      <c r="D158" s="147"/>
      <c r="E158" s="148"/>
      <c r="F158" s="148"/>
      <c r="G158" s="148"/>
      <c r="H158" s="148"/>
      <c r="I158" s="148"/>
      <c r="J158" s="148"/>
      <c r="K158" s="148"/>
      <c r="L158" s="148"/>
      <c r="M158" s="148"/>
      <c r="N158" s="149"/>
      <c r="O158" s="150"/>
      <c r="P158" s="150"/>
      <c r="Q158" s="457"/>
      <c r="R158" s="283"/>
      <c r="S158" s="283"/>
      <c r="T158" s="283"/>
      <c r="U158" s="283"/>
      <c r="V158" s="283"/>
      <c r="W158" s="283"/>
    </row>
    <row r="159" spans="1:23" s="284" customFormat="1" x14ac:dyDescent="0.25">
      <c r="A159" s="146"/>
      <c r="B159" s="146"/>
      <c r="C159" s="146"/>
      <c r="D159" s="147"/>
      <c r="E159" s="148"/>
      <c r="F159" s="148"/>
      <c r="G159" s="148"/>
      <c r="H159" s="148"/>
      <c r="I159" s="148"/>
      <c r="J159" s="148"/>
      <c r="K159" s="148"/>
      <c r="L159" s="148"/>
      <c r="M159" s="148"/>
      <c r="N159" s="149"/>
      <c r="O159" s="150"/>
      <c r="P159" s="150"/>
      <c r="Q159" s="457"/>
      <c r="R159" s="283"/>
      <c r="S159" s="283"/>
      <c r="T159" s="283"/>
      <c r="U159" s="283"/>
      <c r="V159" s="283"/>
      <c r="W159" s="283"/>
    </row>
    <row r="160" spans="1:23" s="284" customFormat="1" x14ac:dyDescent="0.25">
      <c r="A160" s="146"/>
      <c r="B160" s="146"/>
      <c r="C160" s="146"/>
      <c r="D160" s="147"/>
      <c r="E160" s="148"/>
      <c r="F160" s="148"/>
      <c r="G160" s="148"/>
      <c r="H160" s="148"/>
      <c r="I160" s="148"/>
      <c r="J160" s="148"/>
      <c r="K160" s="148"/>
      <c r="L160" s="148"/>
      <c r="M160" s="148"/>
      <c r="N160" s="149"/>
      <c r="O160" s="150"/>
      <c r="P160" s="150"/>
      <c r="Q160" s="457"/>
      <c r="R160" s="283"/>
      <c r="S160" s="283"/>
      <c r="T160" s="283"/>
      <c r="U160" s="283"/>
      <c r="V160" s="283"/>
      <c r="W160" s="283"/>
    </row>
    <row r="161" spans="1:23" s="284" customFormat="1" x14ac:dyDescent="0.25">
      <c r="A161" s="146"/>
      <c r="B161" s="146"/>
      <c r="C161" s="146"/>
      <c r="D161" s="147"/>
      <c r="E161" s="148"/>
      <c r="F161" s="148"/>
      <c r="G161" s="148"/>
      <c r="H161" s="148"/>
      <c r="I161" s="148"/>
      <c r="J161" s="148"/>
      <c r="K161" s="148"/>
      <c r="L161" s="148"/>
      <c r="M161" s="148"/>
      <c r="N161" s="149"/>
      <c r="O161" s="150"/>
      <c r="P161" s="150"/>
      <c r="Q161" s="457"/>
      <c r="R161" s="283"/>
      <c r="S161" s="283"/>
      <c r="T161" s="283"/>
      <c r="U161" s="283"/>
      <c r="V161" s="283"/>
      <c r="W161" s="283"/>
    </row>
    <row r="162" spans="1:23" s="284" customFormat="1" x14ac:dyDescent="0.25">
      <c r="A162" s="146"/>
      <c r="B162" s="146"/>
      <c r="C162" s="146"/>
      <c r="D162" s="147"/>
      <c r="E162" s="148"/>
      <c r="F162" s="148"/>
      <c r="G162" s="148"/>
      <c r="H162" s="148"/>
      <c r="I162" s="148"/>
      <c r="J162" s="148"/>
      <c r="K162" s="148"/>
      <c r="L162" s="148"/>
      <c r="M162" s="148"/>
      <c r="N162" s="149"/>
      <c r="O162" s="150"/>
      <c r="P162" s="150"/>
      <c r="Q162" s="457"/>
      <c r="R162" s="283"/>
      <c r="S162" s="283"/>
      <c r="T162" s="283"/>
      <c r="U162" s="283"/>
      <c r="V162" s="283"/>
      <c r="W162" s="283"/>
    </row>
    <row r="163" spans="1:23" s="284" customFormat="1" x14ac:dyDescent="0.25">
      <c r="A163" s="146"/>
      <c r="B163" s="146"/>
      <c r="C163" s="146"/>
      <c r="D163" s="147"/>
      <c r="E163" s="148"/>
      <c r="F163" s="148"/>
      <c r="G163" s="148"/>
      <c r="H163" s="148"/>
      <c r="I163" s="148"/>
      <c r="J163" s="148"/>
      <c r="K163" s="148"/>
      <c r="L163" s="148"/>
      <c r="M163" s="148"/>
      <c r="N163" s="149"/>
      <c r="O163" s="150"/>
      <c r="P163" s="150"/>
      <c r="Q163" s="457"/>
      <c r="R163" s="283"/>
      <c r="S163" s="283"/>
      <c r="T163" s="283"/>
      <c r="U163" s="283"/>
      <c r="V163" s="283"/>
      <c r="W163" s="283"/>
    </row>
    <row r="164" spans="1:23" s="284" customFormat="1" x14ac:dyDescent="0.25">
      <c r="A164" s="146"/>
      <c r="B164" s="146"/>
      <c r="C164" s="146"/>
      <c r="D164" s="147"/>
      <c r="E164" s="148"/>
      <c r="F164" s="148"/>
      <c r="G164" s="148"/>
      <c r="H164" s="148"/>
      <c r="I164" s="148"/>
      <c r="J164" s="148"/>
      <c r="K164" s="148"/>
      <c r="L164" s="148"/>
      <c r="M164" s="148"/>
      <c r="N164" s="149"/>
      <c r="O164" s="150"/>
      <c r="P164" s="150"/>
      <c r="Q164" s="457"/>
      <c r="R164" s="283"/>
      <c r="S164" s="283"/>
      <c r="T164" s="283"/>
      <c r="U164" s="283"/>
      <c r="V164" s="283"/>
      <c r="W164" s="283"/>
    </row>
    <row r="165" spans="1:23" s="284" customFormat="1" x14ac:dyDescent="0.25">
      <c r="A165" s="146"/>
      <c r="B165" s="146"/>
      <c r="C165" s="146"/>
      <c r="D165" s="147"/>
      <c r="E165" s="148"/>
      <c r="F165" s="148"/>
      <c r="G165" s="148"/>
      <c r="H165" s="148"/>
      <c r="I165" s="148"/>
      <c r="J165" s="148"/>
      <c r="K165" s="148"/>
      <c r="L165" s="148"/>
      <c r="M165" s="148"/>
      <c r="N165" s="149"/>
      <c r="O165" s="150"/>
      <c r="P165" s="150"/>
      <c r="Q165" s="457"/>
      <c r="R165" s="283"/>
      <c r="S165" s="283"/>
      <c r="T165" s="283"/>
      <c r="U165" s="283"/>
      <c r="V165" s="283"/>
      <c r="W165" s="283"/>
    </row>
    <row r="166" spans="1:23" s="284" customFormat="1" x14ac:dyDescent="0.25">
      <c r="A166" s="146"/>
      <c r="B166" s="146"/>
      <c r="C166" s="146"/>
      <c r="D166" s="147"/>
      <c r="E166" s="148"/>
      <c r="F166" s="148"/>
      <c r="G166" s="148"/>
      <c r="H166" s="148"/>
      <c r="I166" s="148"/>
      <c r="J166" s="148"/>
      <c r="K166" s="148"/>
      <c r="L166" s="148"/>
      <c r="M166" s="148"/>
      <c r="N166" s="149"/>
      <c r="O166" s="150"/>
      <c r="P166" s="150"/>
      <c r="Q166" s="457"/>
      <c r="R166" s="283"/>
      <c r="S166" s="283"/>
      <c r="T166" s="283"/>
      <c r="U166" s="283"/>
      <c r="V166" s="283"/>
      <c r="W166" s="283"/>
    </row>
    <row r="167" spans="1:23" s="284" customFormat="1" x14ac:dyDescent="0.25">
      <c r="A167" s="146"/>
      <c r="B167" s="146"/>
      <c r="C167" s="146"/>
      <c r="D167" s="147"/>
      <c r="E167" s="148"/>
      <c r="F167" s="148"/>
      <c r="G167" s="148"/>
      <c r="H167" s="148"/>
      <c r="I167" s="148"/>
      <c r="J167" s="148"/>
      <c r="K167" s="148"/>
      <c r="L167" s="148"/>
      <c r="M167" s="148"/>
      <c r="N167" s="149"/>
      <c r="O167" s="150"/>
      <c r="P167" s="150"/>
      <c r="Q167" s="457"/>
      <c r="R167" s="283"/>
      <c r="S167" s="283"/>
      <c r="T167" s="283"/>
      <c r="U167" s="283"/>
      <c r="V167" s="283"/>
      <c r="W167" s="283"/>
    </row>
    <row r="168" spans="1:23" s="284" customFormat="1" x14ac:dyDescent="0.25">
      <c r="A168" s="146"/>
      <c r="B168" s="146"/>
      <c r="C168" s="146"/>
      <c r="D168" s="147"/>
      <c r="E168" s="148"/>
      <c r="F168" s="148"/>
      <c r="G168" s="148"/>
      <c r="H168" s="148"/>
      <c r="I168" s="148"/>
      <c r="J168" s="148"/>
      <c r="K168" s="148"/>
      <c r="L168" s="148"/>
      <c r="M168" s="148"/>
      <c r="N168" s="149"/>
      <c r="O168" s="150"/>
      <c r="P168" s="150"/>
      <c r="Q168" s="457"/>
      <c r="R168" s="283"/>
      <c r="S168" s="283"/>
      <c r="T168" s="283"/>
      <c r="U168" s="283"/>
      <c r="V168" s="283"/>
      <c r="W168" s="283"/>
    </row>
    <row r="169" spans="1:23" s="284" customFormat="1" x14ac:dyDescent="0.25">
      <c r="A169" s="146"/>
      <c r="B169" s="146"/>
      <c r="C169" s="146"/>
      <c r="D169" s="147"/>
      <c r="E169" s="148"/>
      <c r="F169" s="148"/>
      <c r="G169" s="148"/>
      <c r="H169" s="148"/>
      <c r="I169" s="148"/>
      <c r="J169" s="148"/>
      <c r="K169" s="148"/>
      <c r="L169" s="148"/>
      <c r="M169" s="148"/>
      <c r="N169" s="149"/>
      <c r="O169" s="150"/>
      <c r="P169" s="150"/>
      <c r="Q169" s="457"/>
      <c r="R169" s="283"/>
      <c r="S169" s="283"/>
      <c r="T169" s="283"/>
      <c r="U169" s="283"/>
      <c r="V169" s="283"/>
      <c r="W169" s="283"/>
    </row>
    <row r="170" spans="1:23" s="284" customFormat="1" x14ac:dyDescent="0.25">
      <c r="A170" s="146"/>
      <c r="B170" s="146"/>
      <c r="C170" s="146"/>
      <c r="D170" s="147"/>
      <c r="E170" s="148"/>
      <c r="F170" s="148"/>
      <c r="G170" s="148"/>
      <c r="H170" s="148"/>
      <c r="I170" s="148"/>
      <c r="J170" s="148"/>
      <c r="K170" s="148"/>
      <c r="L170" s="148"/>
      <c r="M170" s="148"/>
      <c r="N170" s="149"/>
      <c r="O170" s="150"/>
      <c r="P170" s="150"/>
      <c r="Q170" s="457"/>
      <c r="R170" s="283"/>
      <c r="S170" s="283"/>
      <c r="T170" s="283"/>
      <c r="U170" s="283"/>
      <c r="V170" s="283"/>
      <c r="W170" s="283"/>
    </row>
    <row r="171" spans="1:23" s="284" customFormat="1" x14ac:dyDescent="0.25">
      <c r="A171" s="146"/>
      <c r="B171" s="146"/>
      <c r="C171" s="146"/>
      <c r="D171" s="147"/>
      <c r="E171" s="148"/>
      <c r="F171" s="148"/>
      <c r="G171" s="148"/>
      <c r="H171" s="148"/>
      <c r="I171" s="148"/>
      <c r="J171" s="148"/>
      <c r="K171" s="148"/>
      <c r="L171" s="148"/>
      <c r="M171" s="148"/>
      <c r="N171" s="149"/>
      <c r="O171" s="150"/>
      <c r="P171" s="150"/>
      <c r="Q171" s="457"/>
      <c r="R171" s="283"/>
      <c r="S171" s="283"/>
      <c r="T171" s="283"/>
      <c r="U171" s="283"/>
      <c r="V171" s="283"/>
      <c r="W171" s="283"/>
    </row>
    <row r="172" spans="1:23" s="284" customFormat="1" x14ac:dyDescent="0.25">
      <c r="A172" s="146"/>
      <c r="B172" s="146"/>
      <c r="C172" s="146"/>
      <c r="D172" s="147"/>
      <c r="E172" s="148"/>
      <c r="F172" s="148"/>
      <c r="G172" s="148"/>
      <c r="H172" s="148"/>
      <c r="I172" s="148"/>
      <c r="J172" s="148"/>
      <c r="K172" s="148"/>
      <c r="L172" s="148"/>
      <c r="M172" s="148"/>
      <c r="N172" s="149"/>
      <c r="O172" s="150"/>
      <c r="P172" s="150"/>
      <c r="Q172" s="457"/>
      <c r="R172" s="283"/>
      <c r="S172" s="283"/>
      <c r="T172" s="283"/>
      <c r="U172" s="283"/>
      <c r="V172" s="283"/>
      <c r="W172" s="283"/>
    </row>
    <row r="173" spans="1:23" s="284" customFormat="1" x14ac:dyDescent="0.25">
      <c r="A173" s="146"/>
      <c r="B173" s="146"/>
      <c r="C173" s="146"/>
      <c r="D173" s="147"/>
      <c r="E173" s="148"/>
      <c r="F173" s="148"/>
      <c r="G173" s="148"/>
      <c r="H173" s="148"/>
      <c r="I173" s="148"/>
      <c r="J173" s="148"/>
      <c r="K173" s="148"/>
      <c r="L173" s="148"/>
      <c r="M173" s="148"/>
      <c r="N173" s="149"/>
      <c r="O173" s="150"/>
      <c r="P173" s="150"/>
      <c r="Q173" s="457"/>
      <c r="R173" s="283"/>
      <c r="S173" s="283"/>
      <c r="T173" s="283"/>
      <c r="U173" s="283"/>
      <c r="V173" s="283"/>
      <c r="W173" s="283"/>
    </row>
    <row r="174" spans="1:23" s="284" customFormat="1" x14ac:dyDescent="0.25">
      <c r="A174" s="146"/>
      <c r="B174" s="146"/>
      <c r="C174" s="146"/>
      <c r="D174" s="147"/>
      <c r="E174" s="148"/>
      <c r="F174" s="148"/>
      <c r="G174" s="148"/>
      <c r="H174" s="148"/>
      <c r="I174" s="148"/>
      <c r="J174" s="148"/>
      <c r="K174" s="148"/>
      <c r="L174" s="148"/>
      <c r="M174" s="148"/>
      <c r="N174" s="149"/>
      <c r="O174" s="150"/>
      <c r="P174" s="150"/>
      <c r="Q174" s="457"/>
      <c r="R174" s="283"/>
      <c r="S174" s="283"/>
      <c r="T174" s="283"/>
      <c r="U174" s="283"/>
      <c r="V174" s="283"/>
      <c r="W174" s="283"/>
    </row>
    <row r="175" spans="1:23" s="284" customFormat="1" x14ac:dyDescent="0.25">
      <c r="A175" s="146"/>
      <c r="B175" s="146"/>
      <c r="C175" s="146"/>
      <c r="D175" s="147"/>
      <c r="E175" s="148"/>
      <c r="F175" s="148"/>
      <c r="G175" s="148"/>
      <c r="H175" s="148"/>
      <c r="I175" s="148"/>
      <c r="J175" s="148"/>
      <c r="K175" s="148"/>
      <c r="L175" s="148"/>
      <c r="M175" s="148"/>
      <c r="N175" s="149"/>
      <c r="O175" s="150"/>
      <c r="P175" s="150"/>
      <c r="Q175" s="457"/>
      <c r="R175" s="283"/>
      <c r="S175" s="283"/>
      <c r="T175" s="283"/>
      <c r="U175" s="283"/>
      <c r="V175" s="283"/>
      <c r="W175" s="283"/>
    </row>
    <row r="176" spans="1:23" s="284" customFormat="1" x14ac:dyDescent="0.25">
      <c r="A176" s="146"/>
      <c r="B176" s="146"/>
      <c r="C176" s="146"/>
      <c r="D176" s="147"/>
      <c r="E176" s="148"/>
      <c r="F176" s="148"/>
      <c r="G176" s="148"/>
      <c r="H176" s="148"/>
      <c r="I176" s="148"/>
      <c r="J176" s="148"/>
      <c r="K176" s="148"/>
      <c r="L176" s="148"/>
      <c r="M176" s="148"/>
      <c r="N176" s="149"/>
      <c r="O176" s="150"/>
      <c r="P176" s="150"/>
      <c r="Q176" s="457"/>
      <c r="R176" s="283"/>
      <c r="S176" s="283"/>
      <c r="T176" s="283"/>
      <c r="U176" s="283"/>
      <c r="V176" s="283"/>
      <c r="W176" s="283"/>
    </row>
    <row r="177" spans="1:257" s="284" customFormat="1" x14ac:dyDescent="0.25">
      <c r="A177" s="146"/>
      <c r="B177" s="146"/>
      <c r="C177" s="146"/>
      <c r="D177" s="147"/>
      <c r="E177" s="148"/>
      <c r="F177" s="148"/>
      <c r="G177" s="148"/>
      <c r="H177" s="148"/>
      <c r="I177" s="148"/>
      <c r="J177" s="148"/>
      <c r="K177" s="148"/>
      <c r="L177" s="148"/>
      <c r="M177" s="148"/>
      <c r="N177" s="149"/>
      <c r="O177" s="150"/>
      <c r="P177" s="150"/>
      <c r="Q177" s="457"/>
      <c r="R177" s="283"/>
      <c r="S177" s="283"/>
      <c r="T177" s="283"/>
      <c r="U177" s="283"/>
      <c r="V177" s="283"/>
      <c r="W177" s="283"/>
    </row>
    <row r="178" spans="1:257" s="284" customFormat="1" x14ac:dyDescent="0.25">
      <c r="A178" s="146"/>
      <c r="B178" s="146"/>
      <c r="C178" s="146"/>
      <c r="D178" s="147"/>
      <c r="E178" s="148"/>
      <c r="F178" s="148"/>
      <c r="G178" s="148"/>
      <c r="H178" s="148"/>
      <c r="I178" s="148"/>
      <c r="J178" s="148"/>
      <c r="K178" s="148"/>
      <c r="L178" s="148"/>
      <c r="M178" s="148"/>
      <c r="N178" s="149"/>
      <c r="O178" s="150"/>
      <c r="P178" s="150"/>
      <c r="Q178" s="457"/>
      <c r="R178" s="283"/>
      <c r="S178" s="283"/>
      <c r="T178" s="283"/>
      <c r="U178" s="283"/>
      <c r="V178" s="283"/>
      <c r="W178" s="283"/>
    </row>
    <row r="179" spans="1:257" s="284" customFormat="1" x14ac:dyDescent="0.25">
      <c r="A179" s="146"/>
      <c r="B179" s="146"/>
      <c r="C179" s="146"/>
      <c r="D179" s="147"/>
      <c r="E179" s="148"/>
      <c r="F179" s="148"/>
      <c r="G179" s="148"/>
      <c r="H179" s="148"/>
      <c r="I179" s="148"/>
      <c r="J179" s="148"/>
      <c r="K179" s="148"/>
      <c r="L179" s="148"/>
      <c r="M179" s="148"/>
      <c r="N179" s="149"/>
      <c r="O179" s="150"/>
      <c r="P179" s="150"/>
      <c r="Q179" s="457"/>
      <c r="R179" s="283"/>
      <c r="S179" s="283"/>
      <c r="T179" s="283"/>
      <c r="U179" s="283"/>
      <c r="V179" s="283"/>
      <c r="W179" s="283"/>
    </row>
    <row r="180" spans="1:257" s="284" customFormat="1" x14ac:dyDescent="0.25">
      <c r="A180" s="146"/>
      <c r="B180" s="146"/>
      <c r="C180" s="146"/>
      <c r="D180" s="147"/>
      <c r="E180" s="148"/>
      <c r="F180" s="148"/>
      <c r="G180" s="148"/>
      <c r="H180" s="148"/>
      <c r="I180" s="148"/>
      <c r="J180" s="148"/>
      <c r="K180" s="148"/>
      <c r="L180" s="148"/>
      <c r="M180" s="148"/>
      <c r="N180" s="149"/>
      <c r="O180" s="150"/>
      <c r="P180" s="150"/>
      <c r="Q180" s="457"/>
      <c r="R180" s="283"/>
      <c r="S180" s="283"/>
      <c r="T180" s="283"/>
      <c r="U180" s="283"/>
      <c r="V180" s="283"/>
      <c r="W180" s="283"/>
    </row>
    <row r="181" spans="1:257" s="284" customFormat="1" x14ac:dyDescent="0.25">
      <c r="A181" s="146"/>
      <c r="B181" s="146"/>
      <c r="C181" s="146"/>
      <c r="D181" s="147"/>
      <c r="E181" s="148"/>
      <c r="F181" s="148"/>
      <c r="G181" s="148"/>
      <c r="H181" s="148"/>
      <c r="I181" s="148"/>
      <c r="J181" s="148"/>
      <c r="K181" s="148"/>
      <c r="L181" s="148"/>
      <c r="M181" s="148"/>
      <c r="N181" s="149"/>
      <c r="O181" s="150"/>
      <c r="P181" s="150"/>
      <c r="Q181" s="457"/>
      <c r="R181" s="283"/>
      <c r="S181" s="283"/>
      <c r="T181" s="283"/>
      <c r="U181" s="283"/>
      <c r="V181" s="283"/>
      <c r="W181" s="283"/>
    </row>
    <row r="182" spans="1:257" s="284" customFormat="1" x14ac:dyDescent="0.25">
      <c r="A182" s="146"/>
      <c r="B182" s="146"/>
      <c r="C182" s="146"/>
      <c r="D182" s="147"/>
      <c r="E182" s="148"/>
      <c r="F182" s="148"/>
      <c r="G182" s="148"/>
      <c r="H182" s="148"/>
      <c r="I182" s="148"/>
      <c r="J182" s="148"/>
      <c r="K182" s="148"/>
      <c r="L182" s="148"/>
      <c r="M182" s="148"/>
      <c r="N182" s="149"/>
      <c r="O182" s="150"/>
      <c r="P182" s="150"/>
      <c r="Q182" s="457"/>
      <c r="R182" s="283"/>
      <c r="S182" s="283"/>
      <c r="T182" s="283"/>
      <c r="U182" s="283"/>
      <c r="V182" s="283"/>
      <c r="W182" s="283"/>
    </row>
    <row r="183" spans="1:257" s="284" customFormat="1" x14ac:dyDescent="0.25">
      <c r="A183" s="146"/>
      <c r="B183" s="146"/>
      <c r="C183" s="146"/>
      <c r="D183" s="147"/>
      <c r="E183" s="148"/>
      <c r="F183" s="148"/>
      <c r="G183" s="148"/>
      <c r="H183" s="148"/>
      <c r="I183" s="148"/>
      <c r="J183" s="148"/>
      <c r="K183" s="148"/>
      <c r="L183" s="148"/>
      <c r="M183" s="148"/>
      <c r="N183" s="149"/>
      <c r="O183" s="150"/>
      <c r="P183" s="150"/>
      <c r="Q183" s="457"/>
      <c r="R183" s="283"/>
      <c r="S183" s="283"/>
      <c r="T183" s="283"/>
      <c r="U183" s="283"/>
      <c r="V183" s="283"/>
      <c r="W183" s="283"/>
    </row>
    <row r="184" spans="1:257" s="284" customFormat="1" x14ac:dyDescent="0.25">
      <c r="A184" s="146"/>
      <c r="B184" s="146"/>
      <c r="C184" s="146"/>
      <c r="D184" s="147"/>
      <c r="E184" s="148"/>
      <c r="F184" s="148"/>
      <c r="G184" s="148"/>
      <c r="H184" s="148"/>
      <c r="I184" s="148"/>
      <c r="J184" s="148"/>
      <c r="K184" s="148"/>
      <c r="L184" s="148"/>
      <c r="M184" s="148"/>
      <c r="N184" s="149"/>
      <c r="O184" s="150"/>
      <c r="P184" s="150"/>
      <c r="Q184" s="457"/>
      <c r="R184" s="283"/>
      <c r="S184" s="283"/>
      <c r="T184" s="283"/>
      <c r="U184" s="283"/>
      <c r="V184" s="283"/>
      <c r="W184" s="283"/>
    </row>
    <row r="185" spans="1:257" s="284" customFormat="1" x14ac:dyDescent="0.25">
      <c r="A185" s="146"/>
      <c r="B185" s="146"/>
      <c r="C185" s="146"/>
      <c r="D185" s="147"/>
      <c r="E185" s="148"/>
      <c r="F185" s="148"/>
      <c r="G185" s="148"/>
      <c r="H185" s="148"/>
      <c r="I185" s="148"/>
      <c r="J185" s="148"/>
      <c r="K185" s="148"/>
      <c r="L185" s="148"/>
      <c r="M185" s="148"/>
      <c r="N185" s="149"/>
      <c r="O185" s="150"/>
      <c r="P185" s="150"/>
      <c r="Q185" s="457"/>
      <c r="R185" s="283"/>
      <c r="S185" s="283"/>
      <c r="T185" s="283"/>
      <c r="U185" s="283"/>
      <c r="V185" s="283"/>
      <c r="W185" s="283"/>
    </row>
    <row r="186" spans="1:257" x14ac:dyDescent="0.25">
      <c r="Q186" s="457"/>
      <c r="R186" s="283"/>
      <c r="S186" s="283"/>
      <c r="T186" s="283"/>
      <c r="U186" s="283"/>
      <c r="V186" s="283"/>
      <c r="W186" s="283"/>
      <c r="X186" s="284"/>
      <c r="Y186" s="284"/>
      <c r="Z186" s="284"/>
      <c r="AA186" s="284"/>
      <c r="AB186" s="284"/>
      <c r="AC186" s="284"/>
      <c r="AD186" s="284"/>
      <c r="AE186" s="284"/>
      <c r="AF186" s="284"/>
      <c r="AG186" s="284"/>
      <c r="AH186" s="284"/>
      <c r="AI186" s="284"/>
      <c r="AJ186" s="284"/>
      <c r="AK186" s="284"/>
      <c r="AL186" s="284"/>
      <c r="AM186" s="284"/>
      <c r="AN186" s="284"/>
      <c r="AO186" s="284"/>
      <c r="AP186" s="284"/>
      <c r="AQ186" s="284"/>
      <c r="AR186" s="284"/>
      <c r="AS186" s="284"/>
      <c r="AT186" s="284"/>
      <c r="AU186" s="284"/>
      <c r="AV186" s="284"/>
      <c r="AW186" s="284"/>
      <c r="AX186" s="284"/>
      <c r="AY186" s="284"/>
      <c r="AZ186" s="284"/>
      <c r="BA186" s="284"/>
      <c r="BB186" s="284"/>
      <c r="BC186" s="284"/>
      <c r="BD186" s="284"/>
      <c r="BE186" s="284"/>
      <c r="BF186" s="284"/>
      <c r="BG186" s="284"/>
      <c r="BH186" s="284"/>
      <c r="BI186" s="284"/>
      <c r="BJ186" s="284"/>
      <c r="BK186" s="284"/>
      <c r="BL186" s="284"/>
      <c r="BM186" s="284"/>
      <c r="BN186" s="284"/>
      <c r="BO186" s="284"/>
      <c r="BP186" s="284"/>
      <c r="BQ186" s="284"/>
      <c r="BR186" s="284"/>
      <c r="BS186" s="284"/>
      <c r="BT186" s="284"/>
      <c r="BU186" s="284"/>
      <c r="BV186" s="284"/>
      <c r="BW186" s="284"/>
      <c r="BX186" s="284"/>
      <c r="BY186" s="284"/>
      <c r="BZ186" s="284"/>
      <c r="CA186" s="284"/>
      <c r="CB186" s="284"/>
      <c r="CC186" s="284"/>
      <c r="CD186" s="284"/>
      <c r="CE186" s="284"/>
      <c r="CF186" s="284"/>
      <c r="CG186" s="284"/>
      <c r="CH186" s="284"/>
      <c r="CI186" s="284"/>
      <c r="CJ186" s="284"/>
      <c r="CK186" s="284"/>
      <c r="CL186" s="284"/>
      <c r="CM186" s="284"/>
      <c r="CN186" s="284"/>
      <c r="CO186" s="284"/>
      <c r="CP186" s="284"/>
      <c r="CQ186" s="284"/>
      <c r="CR186" s="284"/>
      <c r="CS186" s="284"/>
      <c r="CT186" s="284"/>
      <c r="CU186" s="284"/>
      <c r="CV186" s="284"/>
      <c r="CW186" s="284"/>
      <c r="CX186" s="284"/>
      <c r="CY186" s="284"/>
      <c r="CZ186" s="284"/>
      <c r="DA186" s="284"/>
      <c r="DB186" s="284"/>
      <c r="DC186" s="284"/>
      <c r="DD186" s="284"/>
      <c r="DE186" s="284"/>
      <c r="DF186" s="284"/>
      <c r="DG186" s="284"/>
      <c r="DH186" s="284"/>
      <c r="DI186" s="284"/>
      <c r="DJ186" s="284"/>
      <c r="DK186" s="284"/>
      <c r="DL186" s="284"/>
      <c r="DM186" s="284"/>
      <c r="DN186" s="284"/>
      <c r="DO186" s="284"/>
      <c r="DP186" s="284"/>
      <c r="DQ186" s="284"/>
      <c r="DR186" s="284"/>
      <c r="DS186" s="284"/>
      <c r="DT186" s="284"/>
      <c r="DU186" s="284"/>
      <c r="DV186" s="284"/>
      <c r="DW186" s="284"/>
      <c r="DX186" s="284"/>
      <c r="DY186" s="284"/>
      <c r="DZ186" s="284"/>
      <c r="EA186" s="284"/>
      <c r="EB186" s="284"/>
      <c r="EC186" s="284"/>
      <c r="ED186" s="284"/>
      <c r="EE186" s="284"/>
      <c r="EF186" s="284"/>
      <c r="EG186" s="284"/>
      <c r="EH186" s="284"/>
      <c r="EI186" s="284"/>
      <c r="EJ186" s="284"/>
      <c r="EK186" s="284"/>
      <c r="EL186" s="284"/>
      <c r="EM186" s="284"/>
      <c r="EN186" s="284"/>
      <c r="EO186" s="284"/>
      <c r="EP186" s="284"/>
      <c r="EQ186" s="284"/>
      <c r="ER186" s="284"/>
      <c r="ES186" s="284"/>
      <c r="ET186" s="284"/>
      <c r="EU186" s="284"/>
      <c r="EV186" s="284"/>
      <c r="EW186" s="284"/>
      <c r="EX186" s="284"/>
      <c r="EY186" s="284"/>
      <c r="EZ186" s="284"/>
      <c r="FA186" s="284"/>
      <c r="FB186" s="284"/>
      <c r="FC186" s="284"/>
      <c r="FD186" s="284"/>
      <c r="FE186" s="284"/>
      <c r="FF186" s="284"/>
      <c r="FG186" s="284"/>
      <c r="FH186" s="284"/>
      <c r="FI186" s="284"/>
      <c r="FJ186" s="284"/>
      <c r="FK186" s="284"/>
      <c r="FL186" s="284"/>
      <c r="FM186" s="284"/>
      <c r="FN186" s="284"/>
      <c r="FO186" s="284"/>
      <c r="FP186" s="284"/>
      <c r="FQ186" s="284"/>
      <c r="FR186" s="284"/>
      <c r="FS186" s="284"/>
      <c r="FT186" s="284"/>
      <c r="FU186" s="284"/>
      <c r="FV186" s="284"/>
      <c r="FW186" s="284"/>
      <c r="FX186" s="284"/>
      <c r="FY186" s="284"/>
      <c r="FZ186" s="284"/>
      <c r="GA186" s="284"/>
      <c r="GB186" s="284"/>
      <c r="GC186" s="284"/>
      <c r="GD186" s="284"/>
      <c r="GE186" s="284"/>
      <c r="GF186" s="284"/>
      <c r="GG186" s="284"/>
      <c r="GH186" s="284"/>
      <c r="GI186" s="284"/>
      <c r="GJ186" s="284"/>
      <c r="GK186" s="284"/>
      <c r="GL186" s="284"/>
      <c r="GM186" s="284"/>
      <c r="GN186" s="284"/>
      <c r="GO186" s="284"/>
      <c r="GP186" s="284"/>
      <c r="GQ186" s="284"/>
      <c r="GR186" s="284"/>
      <c r="GS186" s="284"/>
      <c r="GT186" s="284"/>
      <c r="GU186" s="284"/>
      <c r="GV186" s="284"/>
      <c r="GW186" s="284"/>
      <c r="GX186" s="284"/>
      <c r="GY186" s="284"/>
      <c r="GZ186" s="284"/>
      <c r="HA186" s="284"/>
      <c r="HB186" s="284"/>
      <c r="HC186" s="284"/>
      <c r="HD186" s="284"/>
      <c r="HE186" s="284"/>
      <c r="HF186" s="284"/>
      <c r="HG186" s="284"/>
      <c r="HH186" s="284"/>
      <c r="HI186" s="284"/>
      <c r="HJ186" s="284"/>
      <c r="HK186" s="284"/>
      <c r="HL186" s="284"/>
      <c r="HM186" s="284"/>
      <c r="HN186" s="284"/>
      <c r="HO186" s="284"/>
      <c r="HP186" s="284"/>
      <c r="HQ186" s="284"/>
      <c r="HR186" s="284"/>
      <c r="HS186" s="284"/>
      <c r="HT186" s="284"/>
      <c r="HU186" s="284"/>
      <c r="HV186" s="284"/>
      <c r="HW186" s="284"/>
      <c r="HX186" s="284"/>
      <c r="HY186" s="284"/>
      <c r="HZ186" s="284"/>
      <c r="IA186" s="284"/>
      <c r="IB186" s="284"/>
      <c r="IC186" s="284"/>
      <c r="ID186" s="284"/>
      <c r="IE186" s="284"/>
      <c r="IF186" s="284"/>
      <c r="IG186" s="284"/>
      <c r="IH186" s="284"/>
      <c r="II186" s="284"/>
      <c r="IJ186" s="284"/>
      <c r="IK186" s="284"/>
      <c r="IL186" s="284"/>
      <c r="IM186" s="284"/>
      <c r="IN186" s="284"/>
      <c r="IO186" s="284"/>
      <c r="IP186" s="284"/>
      <c r="IQ186" s="284"/>
      <c r="IR186" s="284"/>
      <c r="IS186" s="284"/>
      <c r="IT186" s="284"/>
      <c r="IU186" s="284"/>
      <c r="IV186" s="284"/>
      <c r="IW186" s="284"/>
    </row>
    <row r="187" spans="1:257" s="284" customFormat="1" x14ac:dyDescent="0.25">
      <c r="A187" s="146"/>
      <c r="B187" s="146"/>
      <c r="C187" s="146"/>
      <c r="D187" s="147"/>
      <c r="E187" s="148"/>
      <c r="F187" s="148"/>
      <c r="G187" s="148"/>
      <c r="H187" s="148"/>
      <c r="I187" s="148"/>
      <c r="J187" s="148"/>
      <c r="K187" s="148"/>
      <c r="L187" s="148"/>
      <c r="M187" s="148"/>
      <c r="N187" s="149"/>
      <c r="O187" s="150"/>
      <c r="P187" s="150"/>
      <c r="Q187" s="468"/>
      <c r="R187" s="151"/>
      <c r="S187" s="151"/>
      <c r="T187" s="151"/>
      <c r="U187" s="151"/>
      <c r="V187" s="151"/>
      <c r="W187" s="151"/>
      <c r="X187" s="146"/>
      <c r="Y187" s="146"/>
      <c r="Z187" s="146"/>
      <c r="AA187" s="146"/>
      <c r="AB187" s="146"/>
      <c r="AC187" s="146"/>
      <c r="AD187" s="146"/>
      <c r="AE187" s="146"/>
      <c r="AF187" s="146"/>
      <c r="AG187" s="146"/>
      <c r="AH187" s="146"/>
      <c r="AI187" s="146"/>
      <c r="AJ187" s="146"/>
      <c r="AK187" s="146"/>
      <c r="AL187" s="146"/>
      <c r="AM187" s="146"/>
      <c r="AN187" s="146"/>
      <c r="AO187" s="146"/>
      <c r="AP187" s="146"/>
      <c r="AQ187" s="146"/>
      <c r="AR187" s="146"/>
      <c r="AS187" s="146"/>
      <c r="AT187" s="146"/>
      <c r="AU187" s="146"/>
      <c r="AV187" s="146"/>
      <c r="AW187" s="146"/>
      <c r="AX187" s="146"/>
      <c r="AY187" s="146"/>
      <c r="AZ187" s="146"/>
      <c r="BA187" s="146"/>
      <c r="BB187" s="146"/>
      <c r="BC187" s="146"/>
      <c r="BD187" s="146"/>
      <c r="BE187" s="146"/>
      <c r="BF187" s="146"/>
      <c r="BG187" s="146"/>
      <c r="BH187" s="146"/>
      <c r="BI187" s="146"/>
      <c r="BJ187" s="146"/>
      <c r="BK187" s="146"/>
      <c r="BL187" s="146"/>
      <c r="BM187" s="146"/>
      <c r="BN187" s="146"/>
      <c r="BO187" s="146"/>
      <c r="BP187" s="146"/>
      <c r="BQ187" s="146"/>
      <c r="BR187" s="146"/>
      <c r="BS187" s="146"/>
      <c r="BT187" s="146"/>
      <c r="BU187" s="146"/>
      <c r="BV187" s="146"/>
      <c r="BW187" s="146"/>
      <c r="BX187" s="146"/>
      <c r="BY187" s="146"/>
      <c r="BZ187" s="146"/>
      <c r="CA187" s="146"/>
      <c r="CB187" s="146"/>
      <c r="CC187" s="146"/>
      <c r="CD187" s="146"/>
      <c r="CE187" s="146"/>
      <c r="CF187" s="146"/>
      <c r="CG187" s="146"/>
      <c r="CH187" s="146"/>
      <c r="CI187" s="146"/>
      <c r="CJ187" s="146"/>
      <c r="CK187" s="146"/>
      <c r="CL187" s="146"/>
      <c r="CM187" s="146"/>
      <c r="CN187" s="146"/>
      <c r="CO187" s="146"/>
      <c r="CP187" s="146"/>
      <c r="CQ187" s="146"/>
      <c r="CR187" s="146"/>
      <c r="CS187" s="146"/>
      <c r="CT187" s="146"/>
      <c r="CU187" s="146"/>
      <c r="CV187" s="146"/>
      <c r="CW187" s="146"/>
      <c r="CX187" s="146"/>
      <c r="CY187" s="146"/>
      <c r="CZ187" s="146"/>
      <c r="DA187" s="146"/>
      <c r="DB187" s="146"/>
      <c r="DC187" s="146"/>
      <c r="DD187" s="146"/>
      <c r="DE187" s="146"/>
      <c r="DF187" s="146"/>
      <c r="DG187" s="146"/>
      <c r="DH187" s="146"/>
      <c r="DI187" s="146"/>
      <c r="DJ187" s="146"/>
      <c r="DK187" s="146"/>
      <c r="DL187" s="146"/>
      <c r="DM187" s="146"/>
      <c r="DN187" s="146"/>
      <c r="DO187" s="146"/>
      <c r="DP187" s="146"/>
      <c r="DQ187" s="146"/>
      <c r="DR187" s="146"/>
      <c r="DS187" s="146"/>
      <c r="DT187" s="146"/>
      <c r="DU187" s="146"/>
      <c r="DV187" s="146"/>
      <c r="DW187" s="146"/>
      <c r="DX187" s="146"/>
      <c r="DY187" s="146"/>
      <c r="DZ187" s="146"/>
      <c r="EA187" s="146"/>
      <c r="EB187" s="146"/>
      <c r="EC187" s="146"/>
      <c r="ED187" s="146"/>
      <c r="EE187" s="146"/>
      <c r="EF187" s="146"/>
      <c r="EG187" s="146"/>
      <c r="EH187" s="146"/>
      <c r="EI187" s="146"/>
      <c r="EJ187" s="146"/>
      <c r="EK187" s="146"/>
      <c r="EL187" s="146"/>
      <c r="EM187" s="146"/>
      <c r="EN187" s="146"/>
      <c r="EO187" s="146"/>
      <c r="EP187" s="146"/>
      <c r="EQ187" s="146"/>
      <c r="ER187" s="146"/>
      <c r="ES187" s="146"/>
      <c r="ET187" s="146"/>
      <c r="EU187" s="146"/>
      <c r="EV187" s="146"/>
      <c r="EW187" s="146"/>
      <c r="EX187" s="146"/>
      <c r="EY187" s="146"/>
      <c r="EZ187" s="146"/>
      <c r="FA187" s="146"/>
      <c r="FB187" s="146"/>
      <c r="FC187" s="146"/>
      <c r="FD187" s="146"/>
      <c r="FE187" s="146"/>
      <c r="FF187" s="146"/>
      <c r="FG187" s="146"/>
      <c r="FH187" s="146"/>
      <c r="FI187" s="146"/>
      <c r="FJ187" s="146"/>
      <c r="FK187" s="146"/>
      <c r="FL187" s="146"/>
      <c r="FM187" s="146"/>
      <c r="FN187" s="146"/>
      <c r="FO187" s="146"/>
      <c r="FP187" s="146"/>
      <c r="FQ187" s="146"/>
      <c r="FR187" s="146"/>
      <c r="FS187" s="146"/>
      <c r="FT187" s="146"/>
      <c r="FU187" s="146"/>
      <c r="FV187" s="146"/>
      <c r="FW187" s="146"/>
      <c r="FX187" s="146"/>
      <c r="FY187" s="146"/>
      <c r="FZ187" s="146"/>
      <c r="GA187" s="146"/>
      <c r="GB187" s="146"/>
      <c r="GC187" s="146"/>
      <c r="GD187" s="146"/>
      <c r="GE187" s="146"/>
      <c r="GF187" s="146"/>
      <c r="GG187" s="146"/>
      <c r="GH187" s="146"/>
      <c r="GI187" s="146"/>
      <c r="GJ187" s="146"/>
      <c r="GK187" s="146"/>
      <c r="GL187" s="146"/>
      <c r="GM187" s="146"/>
      <c r="GN187" s="146"/>
      <c r="GO187" s="146"/>
      <c r="GP187" s="146"/>
      <c r="GQ187" s="146"/>
      <c r="GR187" s="146"/>
      <c r="GS187" s="146"/>
      <c r="GT187" s="146"/>
      <c r="GU187" s="146"/>
      <c r="GV187" s="146"/>
      <c r="GW187" s="146"/>
      <c r="GX187" s="146"/>
      <c r="GY187" s="146"/>
      <c r="GZ187" s="146"/>
      <c r="HA187" s="146"/>
      <c r="HB187" s="146"/>
      <c r="HC187" s="146"/>
      <c r="HD187" s="146"/>
      <c r="HE187" s="146"/>
      <c r="HF187" s="146"/>
      <c r="HG187" s="146"/>
      <c r="HH187" s="146"/>
      <c r="HI187" s="146"/>
      <c r="HJ187" s="146"/>
      <c r="HK187" s="146"/>
      <c r="HL187" s="146"/>
      <c r="HM187" s="146"/>
      <c r="HN187" s="146"/>
      <c r="HO187" s="146"/>
      <c r="HP187" s="146"/>
      <c r="HQ187" s="146"/>
      <c r="HR187" s="146"/>
      <c r="HS187" s="146"/>
      <c r="HT187" s="146"/>
      <c r="HU187" s="146"/>
      <c r="HV187" s="146"/>
      <c r="HW187" s="146"/>
      <c r="HX187" s="146"/>
      <c r="HY187" s="146"/>
      <c r="HZ187" s="146"/>
      <c r="IA187" s="146"/>
      <c r="IB187" s="146"/>
      <c r="IC187" s="146"/>
      <c r="ID187" s="146"/>
      <c r="IE187" s="146"/>
      <c r="IF187" s="146"/>
      <c r="IG187" s="146"/>
      <c r="IH187" s="146"/>
      <c r="II187" s="146"/>
      <c r="IJ187" s="146"/>
      <c r="IK187" s="146"/>
      <c r="IL187" s="146"/>
      <c r="IM187" s="146"/>
      <c r="IN187" s="146"/>
      <c r="IO187" s="146"/>
      <c r="IP187" s="146"/>
      <c r="IQ187" s="146"/>
      <c r="IR187" s="146"/>
      <c r="IS187" s="146"/>
      <c r="IT187" s="146"/>
      <c r="IU187" s="146"/>
      <c r="IV187" s="146"/>
      <c r="IW187" s="146"/>
    </row>
    <row r="188" spans="1:257" s="284" customFormat="1" x14ac:dyDescent="0.25">
      <c r="A188" s="146"/>
      <c r="B188" s="146"/>
      <c r="C188" s="146"/>
      <c r="D188" s="147"/>
      <c r="E188" s="148"/>
      <c r="F188" s="148"/>
      <c r="G188" s="148"/>
      <c r="H188" s="148"/>
      <c r="I188" s="148"/>
      <c r="J188" s="148"/>
      <c r="K188" s="148"/>
      <c r="L188" s="148"/>
      <c r="M188" s="148"/>
      <c r="N188" s="149"/>
      <c r="O188" s="150"/>
      <c r="P188" s="150"/>
      <c r="Q188" s="457"/>
      <c r="R188" s="283"/>
      <c r="S188" s="283"/>
      <c r="T188" s="283"/>
      <c r="U188" s="283"/>
      <c r="V188" s="283"/>
      <c r="W188" s="283"/>
    </row>
    <row r="189" spans="1:257" s="284" customFormat="1" x14ac:dyDescent="0.25">
      <c r="A189" s="146"/>
      <c r="B189" s="146"/>
      <c r="C189" s="146"/>
      <c r="D189" s="147"/>
      <c r="E189" s="148"/>
      <c r="F189" s="148"/>
      <c r="G189" s="148"/>
      <c r="H189" s="148"/>
      <c r="I189" s="148"/>
      <c r="J189" s="148"/>
      <c r="K189" s="148"/>
      <c r="L189" s="148"/>
      <c r="M189" s="148"/>
      <c r="N189" s="149"/>
      <c r="O189" s="150"/>
      <c r="P189" s="150"/>
      <c r="Q189" s="457"/>
      <c r="R189" s="283"/>
      <c r="S189" s="283"/>
      <c r="T189" s="283"/>
      <c r="U189" s="283"/>
      <c r="V189" s="283"/>
      <c r="W189" s="283"/>
    </row>
    <row r="190" spans="1:257" s="284" customFormat="1" x14ac:dyDescent="0.25">
      <c r="A190" s="146"/>
      <c r="B190" s="146"/>
      <c r="C190" s="146"/>
      <c r="D190" s="147"/>
      <c r="E190" s="148"/>
      <c r="F190" s="148"/>
      <c r="G190" s="148"/>
      <c r="H190" s="148"/>
      <c r="I190" s="148"/>
      <c r="J190" s="148"/>
      <c r="K190" s="148"/>
      <c r="L190" s="148"/>
      <c r="M190" s="148"/>
      <c r="N190" s="149"/>
      <c r="O190" s="150"/>
      <c r="P190" s="150"/>
      <c r="Q190" s="457"/>
      <c r="R190" s="283"/>
      <c r="S190" s="283"/>
      <c r="T190" s="283"/>
      <c r="U190" s="283"/>
      <c r="V190" s="283"/>
      <c r="W190" s="283"/>
    </row>
    <row r="191" spans="1:257" s="284" customFormat="1" x14ac:dyDescent="0.25">
      <c r="A191" s="146"/>
      <c r="B191" s="146"/>
      <c r="C191" s="146"/>
      <c r="D191" s="147"/>
      <c r="E191" s="148"/>
      <c r="F191" s="148"/>
      <c r="G191" s="148"/>
      <c r="H191" s="148"/>
      <c r="I191" s="148"/>
      <c r="J191" s="148"/>
      <c r="K191" s="148"/>
      <c r="L191" s="148"/>
      <c r="M191" s="148"/>
      <c r="N191" s="149"/>
      <c r="O191" s="150"/>
      <c r="P191" s="150"/>
      <c r="Q191" s="457"/>
      <c r="R191" s="283"/>
      <c r="S191" s="283"/>
      <c r="T191" s="283"/>
      <c r="U191" s="283"/>
      <c r="V191" s="283"/>
      <c r="W191" s="283"/>
    </row>
    <row r="192" spans="1:257" s="284" customFormat="1" x14ac:dyDescent="0.25">
      <c r="A192" s="146"/>
      <c r="B192" s="146"/>
      <c r="C192" s="146"/>
      <c r="D192" s="147"/>
      <c r="E192" s="148"/>
      <c r="F192" s="148"/>
      <c r="G192" s="148"/>
      <c r="H192" s="148"/>
      <c r="I192" s="148"/>
      <c r="J192" s="148"/>
      <c r="K192" s="148"/>
      <c r="L192" s="148"/>
      <c r="M192" s="148"/>
      <c r="N192" s="149"/>
      <c r="O192" s="150"/>
      <c r="P192" s="150"/>
      <c r="Q192" s="457"/>
      <c r="R192" s="283"/>
      <c r="S192" s="283"/>
      <c r="T192" s="283"/>
      <c r="U192" s="283"/>
      <c r="V192" s="283"/>
      <c r="W192" s="283"/>
    </row>
    <row r="193" spans="1:257" s="284" customFormat="1" x14ac:dyDescent="0.25">
      <c r="A193" s="146"/>
      <c r="B193" s="146"/>
      <c r="C193" s="146"/>
      <c r="D193" s="147"/>
      <c r="E193" s="148"/>
      <c r="F193" s="148"/>
      <c r="G193" s="148"/>
      <c r="H193" s="148"/>
      <c r="I193" s="148"/>
      <c r="J193" s="148"/>
      <c r="K193" s="148"/>
      <c r="L193" s="148"/>
      <c r="M193" s="148"/>
      <c r="N193" s="149"/>
      <c r="O193" s="150"/>
      <c r="P193" s="150"/>
      <c r="Q193" s="457"/>
      <c r="R193" s="283"/>
      <c r="S193" s="283"/>
      <c r="T193" s="283"/>
      <c r="U193" s="283"/>
      <c r="V193" s="283"/>
      <c r="W193" s="283"/>
    </row>
    <row r="194" spans="1:257" x14ac:dyDescent="0.25">
      <c r="Q194" s="457"/>
      <c r="R194" s="283"/>
      <c r="S194" s="283"/>
      <c r="T194" s="283"/>
      <c r="U194" s="283"/>
      <c r="V194" s="283"/>
      <c r="W194" s="283"/>
      <c r="X194" s="284"/>
      <c r="Y194" s="284"/>
      <c r="Z194" s="284"/>
      <c r="AA194" s="284"/>
      <c r="AB194" s="284"/>
      <c r="AC194" s="284"/>
      <c r="AD194" s="284"/>
      <c r="AE194" s="284"/>
      <c r="AF194" s="284"/>
      <c r="AG194" s="284"/>
      <c r="AH194" s="284"/>
      <c r="AI194" s="284"/>
      <c r="AJ194" s="284"/>
      <c r="AK194" s="284"/>
      <c r="AL194" s="284"/>
      <c r="AM194" s="284"/>
      <c r="AN194" s="284"/>
      <c r="AO194" s="284"/>
      <c r="AP194" s="284"/>
      <c r="AQ194" s="284"/>
      <c r="AR194" s="284"/>
      <c r="AS194" s="284"/>
      <c r="AT194" s="284"/>
      <c r="AU194" s="284"/>
      <c r="AV194" s="284"/>
      <c r="AW194" s="284"/>
      <c r="AX194" s="284"/>
      <c r="AY194" s="284"/>
      <c r="AZ194" s="284"/>
      <c r="BA194" s="284"/>
      <c r="BB194" s="284"/>
      <c r="BC194" s="284"/>
      <c r="BD194" s="284"/>
      <c r="BE194" s="284"/>
      <c r="BF194" s="284"/>
      <c r="BG194" s="284"/>
      <c r="BH194" s="284"/>
      <c r="BI194" s="284"/>
      <c r="BJ194" s="284"/>
      <c r="BK194" s="284"/>
      <c r="BL194" s="284"/>
      <c r="BM194" s="284"/>
      <c r="BN194" s="284"/>
      <c r="BO194" s="284"/>
      <c r="BP194" s="284"/>
      <c r="BQ194" s="284"/>
      <c r="BR194" s="284"/>
      <c r="BS194" s="284"/>
      <c r="BT194" s="284"/>
      <c r="BU194" s="284"/>
      <c r="BV194" s="284"/>
      <c r="BW194" s="284"/>
      <c r="BX194" s="284"/>
      <c r="BY194" s="284"/>
      <c r="BZ194" s="284"/>
      <c r="CA194" s="284"/>
      <c r="CB194" s="284"/>
      <c r="CC194" s="284"/>
      <c r="CD194" s="284"/>
      <c r="CE194" s="284"/>
      <c r="CF194" s="284"/>
      <c r="CG194" s="284"/>
      <c r="CH194" s="284"/>
      <c r="CI194" s="284"/>
      <c r="CJ194" s="284"/>
      <c r="CK194" s="284"/>
      <c r="CL194" s="284"/>
      <c r="CM194" s="284"/>
      <c r="CN194" s="284"/>
      <c r="CO194" s="284"/>
      <c r="CP194" s="284"/>
      <c r="CQ194" s="284"/>
      <c r="CR194" s="284"/>
      <c r="CS194" s="284"/>
      <c r="CT194" s="284"/>
      <c r="CU194" s="284"/>
      <c r="CV194" s="284"/>
      <c r="CW194" s="284"/>
      <c r="CX194" s="284"/>
      <c r="CY194" s="284"/>
      <c r="CZ194" s="284"/>
      <c r="DA194" s="284"/>
      <c r="DB194" s="284"/>
      <c r="DC194" s="284"/>
      <c r="DD194" s="284"/>
      <c r="DE194" s="284"/>
      <c r="DF194" s="284"/>
      <c r="DG194" s="284"/>
      <c r="DH194" s="284"/>
      <c r="DI194" s="284"/>
      <c r="DJ194" s="284"/>
      <c r="DK194" s="284"/>
      <c r="DL194" s="284"/>
      <c r="DM194" s="284"/>
      <c r="DN194" s="284"/>
      <c r="DO194" s="284"/>
      <c r="DP194" s="284"/>
      <c r="DQ194" s="284"/>
      <c r="DR194" s="284"/>
      <c r="DS194" s="284"/>
      <c r="DT194" s="284"/>
      <c r="DU194" s="284"/>
      <c r="DV194" s="284"/>
      <c r="DW194" s="284"/>
      <c r="DX194" s="284"/>
      <c r="DY194" s="284"/>
      <c r="DZ194" s="284"/>
      <c r="EA194" s="284"/>
      <c r="EB194" s="284"/>
      <c r="EC194" s="284"/>
      <c r="ED194" s="284"/>
      <c r="EE194" s="284"/>
      <c r="EF194" s="284"/>
      <c r="EG194" s="284"/>
      <c r="EH194" s="284"/>
      <c r="EI194" s="284"/>
      <c r="EJ194" s="284"/>
      <c r="EK194" s="284"/>
      <c r="EL194" s="284"/>
      <c r="EM194" s="284"/>
      <c r="EN194" s="284"/>
      <c r="EO194" s="284"/>
      <c r="EP194" s="284"/>
      <c r="EQ194" s="284"/>
      <c r="ER194" s="284"/>
      <c r="ES194" s="284"/>
      <c r="ET194" s="284"/>
      <c r="EU194" s="284"/>
      <c r="EV194" s="284"/>
      <c r="EW194" s="284"/>
      <c r="EX194" s="284"/>
      <c r="EY194" s="284"/>
      <c r="EZ194" s="284"/>
      <c r="FA194" s="284"/>
      <c r="FB194" s="284"/>
      <c r="FC194" s="284"/>
      <c r="FD194" s="284"/>
      <c r="FE194" s="284"/>
      <c r="FF194" s="284"/>
      <c r="FG194" s="284"/>
      <c r="FH194" s="284"/>
      <c r="FI194" s="284"/>
      <c r="FJ194" s="284"/>
      <c r="FK194" s="284"/>
      <c r="FL194" s="284"/>
      <c r="FM194" s="284"/>
      <c r="FN194" s="284"/>
      <c r="FO194" s="284"/>
      <c r="FP194" s="284"/>
      <c r="FQ194" s="284"/>
      <c r="FR194" s="284"/>
      <c r="FS194" s="284"/>
      <c r="FT194" s="284"/>
      <c r="FU194" s="284"/>
      <c r="FV194" s="284"/>
      <c r="FW194" s="284"/>
      <c r="FX194" s="284"/>
      <c r="FY194" s="284"/>
      <c r="FZ194" s="284"/>
      <c r="GA194" s="284"/>
      <c r="GB194" s="284"/>
      <c r="GC194" s="284"/>
      <c r="GD194" s="284"/>
      <c r="GE194" s="284"/>
      <c r="GF194" s="284"/>
      <c r="GG194" s="284"/>
      <c r="GH194" s="284"/>
      <c r="GI194" s="284"/>
      <c r="GJ194" s="284"/>
      <c r="GK194" s="284"/>
      <c r="GL194" s="284"/>
      <c r="GM194" s="284"/>
      <c r="GN194" s="284"/>
      <c r="GO194" s="284"/>
      <c r="GP194" s="284"/>
      <c r="GQ194" s="284"/>
      <c r="GR194" s="284"/>
      <c r="GS194" s="284"/>
      <c r="GT194" s="284"/>
      <c r="GU194" s="284"/>
      <c r="GV194" s="284"/>
      <c r="GW194" s="284"/>
      <c r="GX194" s="284"/>
      <c r="GY194" s="284"/>
      <c r="GZ194" s="284"/>
      <c r="HA194" s="284"/>
      <c r="HB194" s="284"/>
      <c r="HC194" s="284"/>
      <c r="HD194" s="284"/>
      <c r="HE194" s="284"/>
      <c r="HF194" s="284"/>
      <c r="HG194" s="284"/>
      <c r="HH194" s="284"/>
      <c r="HI194" s="284"/>
      <c r="HJ194" s="284"/>
      <c r="HK194" s="284"/>
      <c r="HL194" s="284"/>
      <c r="HM194" s="284"/>
      <c r="HN194" s="284"/>
      <c r="HO194" s="284"/>
      <c r="HP194" s="284"/>
      <c r="HQ194" s="284"/>
      <c r="HR194" s="284"/>
      <c r="HS194" s="284"/>
      <c r="HT194" s="284"/>
      <c r="HU194" s="284"/>
      <c r="HV194" s="284"/>
      <c r="HW194" s="284"/>
      <c r="HX194" s="284"/>
      <c r="HY194" s="284"/>
      <c r="HZ194" s="284"/>
      <c r="IA194" s="284"/>
      <c r="IB194" s="284"/>
      <c r="IC194" s="284"/>
      <c r="ID194" s="284"/>
      <c r="IE194" s="284"/>
      <c r="IF194" s="284"/>
      <c r="IG194" s="284"/>
      <c r="IH194" s="284"/>
      <c r="II194" s="284"/>
      <c r="IJ194" s="284"/>
      <c r="IK194" s="284"/>
      <c r="IL194" s="284"/>
      <c r="IM194" s="284"/>
      <c r="IN194" s="284"/>
      <c r="IO194" s="284"/>
      <c r="IP194" s="284"/>
      <c r="IQ194" s="284"/>
      <c r="IR194" s="284"/>
      <c r="IS194" s="284"/>
      <c r="IT194" s="284"/>
      <c r="IU194" s="284"/>
      <c r="IV194" s="284"/>
      <c r="IW194" s="284"/>
    </row>
    <row r="195" spans="1:257" s="431" customFormat="1" x14ac:dyDescent="0.25">
      <c r="A195" s="146"/>
      <c r="B195" s="146"/>
      <c r="C195" s="146"/>
      <c r="D195" s="147"/>
      <c r="E195" s="148"/>
      <c r="F195" s="148"/>
      <c r="G195" s="148"/>
      <c r="H195" s="148"/>
      <c r="I195" s="148"/>
      <c r="J195" s="148"/>
      <c r="K195" s="148"/>
      <c r="L195" s="148"/>
      <c r="M195" s="148"/>
      <c r="N195" s="149"/>
      <c r="O195" s="150"/>
      <c r="P195" s="150"/>
      <c r="Q195" s="468"/>
      <c r="R195" s="151"/>
      <c r="S195" s="151"/>
      <c r="T195" s="151"/>
      <c r="U195" s="151"/>
      <c r="V195" s="151"/>
      <c r="W195" s="151"/>
      <c r="X195" s="146"/>
      <c r="Y195" s="146"/>
      <c r="Z195" s="146"/>
      <c r="AA195" s="146"/>
      <c r="AB195" s="146"/>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146"/>
      <c r="BH195" s="146"/>
      <c r="BI195" s="146"/>
      <c r="BJ195" s="146"/>
      <c r="BK195" s="146"/>
      <c r="BL195" s="146"/>
      <c r="BM195" s="146"/>
      <c r="BN195" s="146"/>
      <c r="BO195" s="146"/>
      <c r="BP195" s="146"/>
      <c r="BQ195" s="146"/>
      <c r="BR195" s="146"/>
      <c r="BS195" s="146"/>
      <c r="BT195" s="146"/>
      <c r="BU195" s="146"/>
      <c r="BV195" s="146"/>
      <c r="BW195" s="146"/>
      <c r="BX195" s="146"/>
      <c r="BY195" s="146"/>
      <c r="BZ195" s="146"/>
      <c r="CA195" s="146"/>
      <c r="CB195" s="146"/>
      <c r="CC195" s="146"/>
      <c r="CD195" s="146"/>
      <c r="CE195" s="146"/>
      <c r="CF195" s="146"/>
      <c r="CG195" s="146"/>
      <c r="CH195" s="146"/>
      <c r="CI195" s="146"/>
      <c r="CJ195" s="146"/>
      <c r="CK195" s="146"/>
      <c r="CL195" s="146"/>
      <c r="CM195" s="146"/>
      <c r="CN195" s="146"/>
      <c r="CO195" s="146"/>
      <c r="CP195" s="146"/>
      <c r="CQ195" s="146"/>
      <c r="CR195" s="146"/>
      <c r="CS195" s="146"/>
      <c r="CT195" s="146"/>
      <c r="CU195" s="146"/>
      <c r="CV195" s="146"/>
      <c r="CW195" s="146"/>
      <c r="CX195" s="146"/>
      <c r="CY195" s="146"/>
      <c r="CZ195" s="146"/>
      <c r="DA195" s="146"/>
      <c r="DB195" s="146"/>
      <c r="DC195" s="146"/>
      <c r="DD195" s="146"/>
      <c r="DE195" s="146"/>
      <c r="DF195" s="146"/>
      <c r="DG195" s="146"/>
      <c r="DH195" s="146"/>
      <c r="DI195" s="146"/>
      <c r="DJ195" s="146"/>
      <c r="DK195" s="146"/>
      <c r="DL195" s="146"/>
      <c r="DM195" s="146"/>
      <c r="DN195" s="146"/>
      <c r="DO195" s="146"/>
      <c r="DP195" s="146"/>
      <c r="DQ195" s="146"/>
      <c r="DR195" s="146"/>
      <c r="DS195" s="146"/>
      <c r="DT195" s="146"/>
      <c r="DU195" s="146"/>
      <c r="DV195" s="146"/>
      <c r="DW195" s="146"/>
      <c r="DX195" s="146"/>
      <c r="DY195" s="146"/>
      <c r="DZ195" s="146"/>
      <c r="EA195" s="146"/>
      <c r="EB195" s="146"/>
      <c r="EC195" s="146"/>
      <c r="ED195" s="146"/>
      <c r="EE195" s="146"/>
      <c r="EF195" s="146"/>
      <c r="EG195" s="146"/>
      <c r="EH195" s="146"/>
      <c r="EI195" s="146"/>
      <c r="EJ195" s="146"/>
      <c r="EK195" s="146"/>
      <c r="EL195" s="146"/>
      <c r="EM195" s="146"/>
      <c r="EN195" s="146"/>
      <c r="EO195" s="146"/>
      <c r="EP195" s="146"/>
      <c r="EQ195" s="146"/>
      <c r="ER195" s="146"/>
      <c r="ES195" s="146"/>
      <c r="ET195" s="146"/>
      <c r="EU195" s="146"/>
      <c r="EV195" s="146"/>
      <c r="EW195" s="146"/>
      <c r="EX195" s="146"/>
      <c r="EY195" s="146"/>
      <c r="EZ195" s="146"/>
      <c r="FA195" s="146"/>
      <c r="FB195" s="146"/>
      <c r="FC195" s="146"/>
      <c r="FD195" s="146"/>
      <c r="FE195" s="146"/>
      <c r="FF195" s="146"/>
      <c r="FG195" s="146"/>
      <c r="FH195" s="146"/>
      <c r="FI195" s="146"/>
      <c r="FJ195" s="146"/>
      <c r="FK195" s="146"/>
      <c r="FL195" s="146"/>
      <c r="FM195" s="146"/>
      <c r="FN195" s="146"/>
      <c r="FO195" s="146"/>
      <c r="FP195" s="146"/>
      <c r="FQ195" s="146"/>
      <c r="FR195" s="146"/>
      <c r="FS195" s="146"/>
      <c r="FT195" s="146"/>
      <c r="FU195" s="146"/>
      <c r="FV195" s="146"/>
      <c r="FW195" s="146"/>
      <c r="FX195" s="146"/>
      <c r="FY195" s="146"/>
      <c r="FZ195" s="146"/>
      <c r="GA195" s="146"/>
      <c r="GB195" s="146"/>
      <c r="GC195" s="146"/>
      <c r="GD195" s="146"/>
      <c r="GE195" s="146"/>
      <c r="GF195" s="146"/>
      <c r="GG195" s="146"/>
      <c r="GH195" s="146"/>
      <c r="GI195" s="146"/>
      <c r="GJ195" s="146"/>
      <c r="GK195" s="146"/>
      <c r="GL195" s="146"/>
      <c r="GM195" s="146"/>
      <c r="GN195" s="146"/>
      <c r="GO195" s="146"/>
      <c r="GP195" s="146"/>
      <c r="GQ195" s="146"/>
      <c r="GR195" s="146"/>
      <c r="GS195" s="146"/>
      <c r="GT195" s="146"/>
      <c r="GU195" s="146"/>
      <c r="GV195" s="146"/>
      <c r="GW195" s="146"/>
      <c r="GX195" s="146"/>
      <c r="GY195" s="146"/>
      <c r="GZ195" s="146"/>
      <c r="HA195" s="146"/>
      <c r="HB195" s="146"/>
      <c r="HC195" s="146"/>
      <c r="HD195" s="146"/>
      <c r="HE195" s="146"/>
      <c r="HF195" s="146"/>
      <c r="HG195" s="146"/>
      <c r="HH195" s="146"/>
      <c r="HI195" s="146"/>
      <c r="HJ195" s="146"/>
      <c r="HK195" s="146"/>
      <c r="HL195" s="146"/>
      <c r="HM195" s="146"/>
      <c r="HN195" s="146"/>
      <c r="HO195" s="146"/>
      <c r="HP195" s="146"/>
      <c r="HQ195" s="146"/>
      <c r="HR195" s="146"/>
      <c r="HS195" s="146"/>
      <c r="HT195" s="146"/>
      <c r="HU195" s="146"/>
      <c r="HV195" s="146"/>
      <c r="HW195" s="146"/>
      <c r="HX195" s="146"/>
      <c r="HY195" s="146"/>
      <c r="HZ195" s="146"/>
      <c r="IA195" s="146"/>
      <c r="IB195" s="146"/>
      <c r="IC195" s="146"/>
      <c r="ID195" s="146"/>
      <c r="IE195" s="146"/>
      <c r="IF195" s="146"/>
      <c r="IG195" s="146"/>
      <c r="IH195" s="146"/>
      <c r="II195" s="146"/>
      <c r="IJ195" s="146"/>
      <c r="IK195" s="146"/>
      <c r="IL195" s="146"/>
      <c r="IM195" s="146"/>
      <c r="IN195" s="146"/>
      <c r="IO195" s="146"/>
      <c r="IP195" s="146"/>
      <c r="IQ195" s="146"/>
      <c r="IR195" s="146"/>
      <c r="IS195" s="146"/>
      <c r="IT195" s="146"/>
      <c r="IU195" s="146"/>
      <c r="IV195" s="146"/>
      <c r="IW195" s="146"/>
    </row>
    <row r="196" spans="1:257" s="431" customFormat="1" x14ac:dyDescent="0.25">
      <c r="A196" s="146"/>
      <c r="B196" s="146"/>
      <c r="C196" s="146"/>
      <c r="D196" s="147"/>
      <c r="E196" s="148"/>
      <c r="F196" s="148"/>
      <c r="G196" s="148"/>
      <c r="H196" s="148"/>
      <c r="I196" s="148"/>
      <c r="J196" s="148"/>
      <c r="K196" s="148"/>
      <c r="L196" s="148"/>
      <c r="M196" s="148"/>
      <c r="N196" s="149"/>
      <c r="O196" s="150"/>
      <c r="P196" s="150"/>
      <c r="Q196" s="469"/>
      <c r="R196" s="234"/>
      <c r="S196" s="234"/>
      <c r="T196" s="234"/>
      <c r="U196" s="234"/>
      <c r="V196" s="234"/>
      <c r="W196" s="234"/>
    </row>
    <row r="197" spans="1:257" s="431" customFormat="1" x14ac:dyDescent="0.25">
      <c r="A197" s="146"/>
      <c r="B197" s="146"/>
      <c r="C197" s="146"/>
      <c r="D197" s="147"/>
      <c r="E197" s="148"/>
      <c r="F197" s="148"/>
      <c r="G197" s="148"/>
      <c r="H197" s="148"/>
      <c r="I197" s="148"/>
      <c r="J197" s="148"/>
      <c r="K197" s="148"/>
      <c r="L197" s="148"/>
      <c r="M197" s="148"/>
      <c r="N197" s="149"/>
      <c r="O197" s="150"/>
      <c r="P197" s="150"/>
      <c r="Q197" s="469"/>
      <c r="R197" s="234"/>
      <c r="S197" s="234"/>
      <c r="T197" s="234"/>
      <c r="U197" s="234"/>
      <c r="V197" s="234"/>
      <c r="W197" s="234"/>
    </row>
    <row r="198" spans="1:257" s="431" customFormat="1" x14ac:dyDescent="0.25">
      <c r="A198" s="146"/>
      <c r="B198" s="146"/>
      <c r="C198" s="146"/>
      <c r="D198" s="147"/>
      <c r="E198" s="148"/>
      <c r="F198" s="148"/>
      <c r="G198" s="148"/>
      <c r="H198" s="148"/>
      <c r="I198" s="148"/>
      <c r="J198" s="148"/>
      <c r="K198" s="148"/>
      <c r="L198" s="148"/>
      <c r="M198" s="148"/>
      <c r="N198" s="149"/>
      <c r="O198" s="150"/>
      <c r="P198" s="150"/>
      <c r="Q198" s="470"/>
      <c r="R198" s="234"/>
      <c r="S198" s="234"/>
      <c r="T198" s="234"/>
      <c r="U198" s="234"/>
      <c r="V198" s="234"/>
      <c r="W198" s="234"/>
    </row>
    <row r="199" spans="1:257" s="431" customFormat="1" x14ac:dyDescent="0.25">
      <c r="A199" s="146"/>
      <c r="B199" s="146"/>
      <c r="C199" s="146"/>
      <c r="D199" s="147"/>
      <c r="E199" s="148"/>
      <c r="F199" s="148"/>
      <c r="G199" s="148"/>
      <c r="H199" s="148"/>
      <c r="I199" s="148"/>
      <c r="J199" s="148"/>
      <c r="K199" s="148"/>
      <c r="L199" s="148"/>
      <c r="M199" s="148"/>
      <c r="N199" s="149"/>
      <c r="O199" s="150"/>
      <c r="P199" s="150"/>
      <c r="Q199" s="469"/>
      <c r="R199" s="234"/>
      <c r="S199" s="234"/>
      <c r="T199" s="234"/>
      <c r="U199" s="234"/>
      <c r="V199" s="234"/>
      <c r="W199" s="234"/>
    </row>
    <row r="200" spans="1:257" s="284" customFormat="1" x14ac:dyDescent="0.25">
      <c r="A200" s="146"/>
      <c r="B200" s="146"/>
      <c r="C200" s="146"/>
      <c r="D200" s="147"/>
      <c r="E200" s="148"/>
      <c r="F200" s="148"/>
      <c r="G200" s="148"/>
      <c r="H200" s="148"/>
      <c r="I200" s="148"/>
      <c r="J200" s="148"/>
      <c r="K200" s="148"/>
      <c r="L200" s="148"/>
      <c r="M200" s="148"/>
      <c r="N200" s="149"/>
      <c r="O200" s="150"/>
      <c r="P200" s="150"/>
      <c r="Q200" s="471"/>
      <c r="R200" s="234"/>
      <c r="S200" s="234"/>
      <c r="T200" s="234"/>
      <c r="U200" s="234"/>
      <c r="V200" s="234"/>
      <c r="W200" s="234"/>
      <c r="X200" s="431"/>
      <c r="Y200" s="431"/>
      <c r="Z200" s="431"/>
      <c r="AA200" s="431"/>
      <c r="AB200" s="431"/>
      <c r="AC200" s="431"/>
      <c r="AD200" s="431"/>
      <c r="AE200" s="431"/>
      <c r="AF200" s="431"/>
      <c r="AG200" s="431"/>
      <c r="AH200" s="431"/>
      <c r="AI200" s="431"/>
      <c r="AJ200" s="431"/>
      <c r="AK200" s="431"/>
      <c r="AL200" s="431"/>
      <c r="AM200" s="431"/>
      <c r="AN200" s="431"/>
      <c r="AO200" s="431"/>
      <c r="AP200" s="431"/>
      <c r="AQ200" s="431"/>
      <c r="AR200" s="431"/>
      <c r="AS200" s="431"/>
      <c r="AT200" s="431"/>
      <c r="AU200" s="431"/>
      <c r="AV200" s="431"/>
      <c r="AW200" s="431"/>
      <c r="AX200" s="431"/>
      <c r="AY200" s="431"/>
      <c r="AZ200" s="431"/>
      <c r="BA200" s="431"/>
      <c r="BB200" s="431"/>
      <c r="BC200" s="431"/>
      <c r="BD200" s="431"/>
      <c r="BE200" s="431"/>
      <c r="BF200" s="431"/>
      <c r="BG200" s="431"/>
      <c r="BH200" s="431"/>
      <c r="BI200" s="431"/>
      <c r="BJ200" s="431"/>
      <c r="BK200" s="431"/>
      <c r="BL200" s="431"/>
      <c r="BM200" s="431"/>
      <c r="BN200" s="431"/>
      <c r="BO200" s="431"/>
      <c r="BP200" s="431"/>
      <c r="BQ200" s="431"/>
      <c r="BR200" s="431"/>
      <c r="BS200" s="431"/>
      <c r="BT200" s="431"/>
      <c r="BU200" s="431"/>
      <c r="BV200" s="431"/>
      <c r="BW200" s="431"/>
      <c r="BX200" s="431"/>
      <c r="BY200" s="431"/>
      <c r="BZ200" s="431"/>
      <c r="CA200" s="431"/>
      <c r="CB200" s="431"/>
      <c r="CC200" s="431"/>
      <c r="CD200" s="431"/>
      <c r="CE200" s="431"/>
      <c r="CF200" s="431"/>
      <c r="CG200" s="431"/>
      <c r="CH200" s="431"/>
      <c r="CI200" s="431"/>
      <c r="CJ200" s="431"/>
      <c r="CK200" s="431"/>
      <c r="CL200" s="431"/>
      <c r="CM200" s="431"/>
      <c r="CN200" s="431"/>
      <c r="CO200" s="431"/>
      <c r="CP200" s="431"/>
      <c r="CQ200" s="431"/>
      <c r="CR200" s="431"/>
      <c r="CS200" s="431"/>
      <c r="CT200" s="431"/>
      <c r="CU200" s="431"/>
      <c r="CV200" s="431"/>
      <c r="CW200" s="431"/>
      <c r="CX200" s="431"/>
      <c r="CY200" s="431"/>
      <c r="CZ200" s="431"/>
      <c r="DA200" s="431"/>
      <c r="DB200" s="431"/>
      <c r="DC200" s="431"/>
      <c r="DD200" s="431"/>
      <c r="DE200" s="431"/>
      <c r="DF200" s="431"/>
      <c r="DG200" s="431"/>
      <c r="DH200" s="431"/>
      <c r="DI200" s="431"/>
      <c r="DJ200" s="431"/>
      <c r="DK200" s="431"/>
      <c r="DL200" s="431"/>
      <c r="DM200" s="431"/>
      <c r="DN200" s="431"/>
      <c r="DO200" s="431"/>
      <c r="DP200" s="431"/>
      <c r="DQ200" s="431"/>
      <c r="DR200" s="431"/>
      <c r="DS200" s="431"/>
      <c r="DT200" s="431"/>
      <c r="DU200" s="431"/>
      <c r="DV200" s="431"/>
      <c r="DW200" s="431"/>
      <c r="DX200" s="431"/>
      <c r="DY200" s="431"/>
      <c r="DZ200" s="431"/>
      <c r="EA200" s="431"/>
      <c r="EB200" s="431"/>
      <c r="EC200" s="431"/>
      <c r="ED200" s="431"/>
      <c r="EE200" s="431"/>
      <c r="EF200" s="431"/>
      <c r="EG200" s="431"/>
      <c r="EH200" s="431"/>
      <c r="EI200" s="431"/>
      <c r="EJ200" s="431"/>
      <c r="EK200" s="431"/>
      <c r="EL200" s="431"/>
      <c r="EM200" s="431"/>
      <c r="EN200" s="431"/>
      <c r="EO200" s="431"/>
      <c r="EP200" s="431"/>
      <c r="EQ200" s="431"/>
      <c r="ER200" s="431"/>
      <c r="ES200" s="431"/>
      <c r="ET200" s="431"/>
      <c r="EU200" s="431"/>
      <c r="EV200" s="431"/>
      <c r="EW200" s="431"/>
      <c r="EX200" s="431"/>
      <c r="EY200" s="431"/>
      <c r="EZ200" s="431"/>
      <c r="FA200" s="431"/>
      <c r="FB200" s="431"/>
      <c r="FC200" s="431"/>
      <c r="FD200" s="431"/>
      <c r="FE200" s="431"/>
      <c r="FF200" s="431"/>
      <c r="FG200" s="431"/>
      <c r="FH200" s="431"/>
      <c r="FI200" s="431"/>
      <c r="FJ200" s="431"/>
      <c r="FK200" s="431"/>
      <c r="FL200" s="431"/>
      <c r="FM200" s="431"/>
      <c r="FN200" s="431"/>
      <c r="FO200" s="431"/>
      <c r="FP200" s="431"/>
      <c r="FQ200" s="431"/>
      <c r="FR200" s="431"/>
      <c r="FS200" s="431"/>
      <c r="FT200" s="431"/>
      <c r="FU200" s="431"/>
      <c r="FV200" s="431"/>
      <c r="FW200" s="431"/>
      <c r="FX200" s="431"/>
      <c r="FY200" s="431"/>
      <c r="FZ200" s="431"/>
      <c r="GA200" s="431"/>
      <c r="GB200" s="431"/>
      <c r="GC200" s="431"/>
      <c r="GD200" s="431"/>
      <c r="GE200" s="431"/>
      <c r="GF200" s="431"/>
      <c r="GG200" s="431"/>
      <c r="GH200" s="431"/>
      <c r="GI200" s="431"/>
      <c r="GJ200" s="431"/>
      <c r="GK200" s="431"/>
      <c r="GL200" s="431"/>
      <c r="GM200" s="431"/>
      <c r="GN200" s="431"/>
      <c r="GO200" s="431"/>
      <c r="GP200" s="431"/>
      <c r="GQ200" s="431"/>
      <c r="GR200" s="431"/>
      <c r="GS200" s="431"/>
      <c r="GT200" s="431"/>
      <c r="GU200" s="431"/>
      <c r="GV200" s="431"/>
      <c r="GW200" s="431"/>
      <c r="GX200" s="431"/>
      <c r="GY200" s="431"/>
      <c r="GZ200" s="431"/>
      <c r="HA200" s="431"/>
      <c r="HB200" s="431"/>
      <c r="HC200" s="431"/>
      <c r="HD200" s="431"/>
      <c r="HE200" s="431"/>
      <c r="HF200" s="431"/>
      <c r="HG200" s="431"/>
      <c r="HH200" s="431"/>
      <c r="HI200" s="431"/>
      <c r="HJ200" s="431"/>
      <c r="HK200" s="431"/>
      <c r="HL200" s="431"/>
      <c r="HM200" s="431"/>
      <c r="HN200" s="431"/>
      <c r="HO200" s="431"/>
      <c r="HP200" s="431"/>
      <c r="HQ200" s="431"/>
      <c r="HR200" s="431"/>
      <c r="HS200" s="431"/>
      <c r="HT200" s="431"/>
      <c r="HU200" s="431"/>
      <c r="HV200" s="431"/>
      <c r="HW200" s="431"/>
      <c r="HX200" s="431"/>
      <c r="HY200" s="431"/>
      <c r="HZ200" s="431"/>
      <c r="IA200" s="431"/>
      <c r="IB200" s="431"/>
      <c r="IC200" s="431"/>
      <c r="ID200" s="431"/>
      <c r="IE200" s="431"/>
      <c r="IF200" s="431"/>
      <c r="IG200" s="431"/>
      <c r="IH200" s="431"/>
      <c r="II200" s="431"/>
      <c r="IJ200" s="431"/>
      <c r="IK200" s="431"/>
      <c r="IL200" s="431"/>
      <c r="IM200" s="431"/>
      <c r="IN200" s="431"/>
      <c r="IO200" s="431"/>
      <c r="IP200" s="431"/>
      <c r="IQ200" s="431"/>
      <c r="IR200" s="431"/>
      <c r="IS200" s="431"/>
      <c r="IT200" s="431"/>
      <c r="IU200" s="431"/>
      <c r="IV200" s="431"/>
      <c r="IW200" s="431"/>
    </row>
    <row r="201" spans="1:257" s="284" customFormat="1" x14ac:dyDescent="0.25">
      <c r="A201" s="146"/>
      <c r="B201" s="146"/>
      <c r="C201" s="146"/>
      <c r="D201" s="147"/>
      <c r="E201" s="148"/>
      <c r="F201" s="148"/>
      <c r="G201" s="148"/>
      <c r="H201" s="148"/>
      <c r="I201" s="148"/>
      <c r="J201" s="148"/>
      <c r="K201" s="148"/>
      <c r="L201" s="148"/>
      <c r="M201" s="148"/>
      <c r="N201" s="149"/>
      <c r="O201" s="150"/>
      <c r="P201" s="150"/>
      <c r="Q201" s="472"/>
      <c r="R201" s="283"/>
      <c r="S201" s="283"/>
      <c r="T201" s="283"/>
      <c r="U201" s="283"/>
      <c r="V201" s="283"/>
      <c r="W201" s="283"/>
    </row>
    <row r="202" spans="1:257" s="284" customFormat="1" x14ac:dyDescent="0.25">
      <c r="A202" s="146"/>
      <c r="B202" s="146"/>
      <c r="C202" s="146"/>
      <c r="D202" s="147"/>
      <c r="E202" s="148"/>
      <c r="F202" s="148"/>
      <c r="G202" s="148"/>
      <c r="H202" s="148"/>
      <c r="I202" s="148"/>
      <c r="J202" s="148"/>
      <c r="K202" s="148"/>
      <c r="L202" s="148"/>
      <c r="M202" s="148"/>
      <c r="N202" s="149"/>
      <c r="O202" s="150"/>
      <c r="P202" s="150"/>
      <c r="Q202" s="472"/>
      <c r="R202" s="283"/>
      <c r="S202" s="283"/>
      <c r="T202" s="283"/>
      <c r="U202" s="283"/>
      <c r="V202" s="283"/>
      <c r="W202" s="283"/>
    </row>
    <row r="203" spans="1:257" s="431" customFormat="1" x14ac:dyDescent="0.25">
      <c r="A203" s="146"/>
      <c r="B203" s="146"/>
      <c r="C203" s="146"/>
      <c r="D203" s="147"/>
      <c r="E203" s="148"/>
      <c r="F203" s="148"/>
      <c r="G203" s="148"/>
      <c r="H203" s="148"/>
      <c r="I203" s="148"/>
      <c r="J203" s="148"/>
      <c r="K203" s="148"/>
      <c r="L203" s="148"/>
      <c r="M203" s="148"/>
      <c r="N203" s="149"/>
      <c r="O203" s="150"/>
      <c r="P203" s="150"/>
      <c r="Q203" s="472"/>
      <c r="R203" s="283"/>
      <c r="S203" s="283"/>
      <c r="T203" s="283"/>
      <c r="U203" s="283"/>
      <c r="V203" s="283"/>
      <c r="W203" s="283"/>
      <c r="X203" s="284"/>
      <c r="Y203" s="284"/>
      <c r="Z203" s="284"/>
      <c r="AA203" s="284"/>
      <c r="AB203" s="284"/>
      <c r="AC203" s="284"/>
      <c r="AD203" s="284"/>
      <c r="AE203" s="284"/>
      <c r="AF203" s="284"/>
      <c r="AG203" s="284"/>
      <c r="AH203" s="284"/>
      <c r="AI203" s="284"/>
      <c r="AJ203" s="284"/>
      <c r="AK203" s="284"/>
      <c r="AL203" s="284"/>
      <c r="AM203" s="284"/>
      <c r="AN203" s="284"/>
      <c r="AO203" s="284"/>
      <c r="AP203" s="284"/>
      <c r="AQ203" s="284"/>
      <c r="AR203" s="284"/>
      <c r="AS203" s="284"/>
      <c r="AT203" s="284"/>
      <c r="AU203" s="284"/>
      <c r="AV203" s="284"/>
      <c r="AW203" s="284"/>
      <c r="AX203" s="284"/>
      <c r="AY203" s="284"/>
      <c r="AZ203" s="284"/>
      <c r="BA203" s="284"/>
      <c r="BB203" s="284"/>
      <c r="BC203" s="284"/>
      <c r="BD203" s="284"/>
      <c r="BE203" s="284"/>
      <c r="BF203" s="284"/>
      <c r="BG203" s="284"/>
      <c r="BH203" s="284"/>
      <c r="BI203" s="284"/>
      <c r="BJ203" s="284"/>
      <c r="BK203" s="284"/>
      <c r="BL203" s="284"/>
      <c r="BM203" s="284"/>
      <c r="BN203" s="284"/>
      <c r="BO203" s="284"/>
      <c r="BP203" s="284"/>
      <c r="BQ203" s="284"/>
      <c r="BR203" s="284"/>
      <c r="BS203" s="284"/>
      <c r="BT203" s="284"/>
      <c r="BU203" s="284"/>
      <c r="BV203" s="284"/>
      <c r="BW203" s="284"/>
      <c r="BX203" s="284"/>
      <c r="BY203" s="284"/>
      <c r="BZ203" s="284"/>
      <c r="CA203" s="284"/>
      <c r="CB203" s="284"/>
      <c r="CC203" s="284"/>
      <c r="CD203" s="284"/>
      <c r="CE203" s="284"/>
      <c r="CF203" s="284"/>
      <c r="CG203" s="284"/>
      <c r="CH203" s="284"/>
      <c r="CI203" s="284"/>
      <c r="CJ203" s="284"/>
      <c r="CK203" s="284"/>
      <c r="CL203" s="284"/>
      <c r="CM203" s="284"/>
      <c r="CN203" s="284"/>
      <c r="CO203" s="284"/>
      <c r="CP203" s="284"/>
      <c r="CQ203" s="284"/>
      <c r="CR203" s="284"/>
      <c r="CS203" s="284"/>
      <c r="CT203" s="284"/>
      <c r="CU203" s="284"/>
      <c r="CV203" s="284"/>
      <c r="CW203" s="284"/>
      <c r="CX203" s="284"/>
      <c r="CY203" s="284"/>
      <c r="CZ203" s="284"/>
      <c r="DA203" s="284"/>
      <c r="DB203" s="284"/>
      <c r="DC203" s="284"/>
      <c r="DD203" s="284"/>
      <c r="DE203" s="284"/>
      <c r="DF203" s="284"/>
      <c r="DG203" s="284"/>
      <c r="DH203" s="284"/>
      <c r="DI203" s="284"/>
      <c r="DJ203" s="284"/>
      <c r="DK203" s="284"/>
      <c r="DL203" s="284"/>
      <c r="DM203" s="284"/>
      <c r="DN203" s="284"/>
      <c r="DO203" s="284"/>
      <c r="DP203" s="284"/>
      <c r="DQ203" s="284"/>
      <c r="DR203" s="284"/>
      <c r="DS203" s="284"/>
      <c r="DT203" s="284"/>
      <c r="DU203" s="284"/>
      <c r="DV203" s="284"/>
      <c r="DW203" s="284"/>
      <c r="DX203" s="284"/>
      <c r="DY203" s="284"/>
      <c r="DZ203" s="284"/>
      <c r="EA203" s="284"/>
      <c r="EB203" s="284"/>
      <c r="EC203" s="284"/>
      <c r="ED203" s="284"/>
      <c r="EE203" s="284"/>
      <c r="EF203" s="284"/>
      <c r="EG203" s="284"/>
      <c r="EH203" s="284"/>
      <c r="EI203" s="284"/>
      <c r="EJ203" s="284"/>
      <c r="EK203" s="284"/>
      <c r="EL203" s="284"/>
      <c r="EM203" s="284"/>
      <c r="EN203" s="284"/>
      <c r="EO203" s="284"/>
      <c r="EP203" s="284"/>
      <c r="EQ203" s="284"/>
      <c r="ER203" s="284"/>
      <c r="ES203" s="284"/>
      <c r="ET203" s="284"/>
      <c r="EU203" s="284"/>
      <c r="EV203" s="284"/>
      <c r="EW203" s="284"/>
      <c r="EX203" s="284"/>
      <c r="EY203" s="284"/>
      <c r="EZ203" s="284"/>
      <c r="FA203" s="284"/>
      <c r="FB203" s="284"/>
      <c r="FC203" s="284"/>
      <c r="FD203" s="284"/>
      <c r="FE203" s="284"/>
      <c r="FF203" s="284"/>
      <c r="FG203" s="284"/>
      <c r="FH203" s="284"/>
      <c r="FI203" s="284"/>
      <c r="FJ203" s="284"/>
      <c r="FK203" s="284"/>
      <c r="FL203" s="284"/>
      <c r="FM203" s="284"/>
      <c r="FN203" s="284"/>
      <c r="FO203" s="284"/>
      <c r="FP203" s="284"/>
      <c r="FQ203" s="284"/>
      <c r="FR203" s="284"/>
      <c r="FS203" s="284"/>
      <c r="FT203" s="284"/>
      <c r="FU203" s="284"/>
      <c r="FV203" s="284"/>
      <c r="FW203" s="284"/>
      <c r="FX203" s="284"/>
      <c r="FY203" s="284"/>
      <c r="FZ203" s="284"/>
      <c r="GA203" s="284"/>
      <c r="GB203" s="284"/>
      <c r="GC203" s="284"/>
      <c r="GD203" s="284"/>
      <c r="GE203" s="284"/>
      <c r="GF203" s="284"/>
      <c r="GG203" s="284"/>
      <c r="GH203" s="284"/>
      <c r="GI203" s="284"/>
      <c r="GJ203" s="284"/>
      <c r="GK203" s="284"/>
      <c r="GL203" s="284"/>
      <c r="GM203" s="284"/>
      <c r="GN203" s="284"/>
      <c r="GO203" s="284"/>
      <c r="GP203" s="284"/>
      <c r="GQ203" s="284"/>
      <c r="GR203" s="284"/>
      <c r="GS203" s="284"/>
      <c r="GT203" s="284"/>
      <c r="GU203" s="284"/>
      <c r="GV203" s="284"/>
      <c r="GW203" s="284"/>
      <c r="GX203" s="284"/>
      <c r="GY203" s="284"/>
      <c r="GZ203" s="284"/>
      <c r="HA203" s="284"/>
      <c r="HB203" s="284"/>
      <c r="HC203" s="284"/>
      <c r="HD203" s="284"/>
      <c r="HE203" s="284"/>
      <c r="HF203" s="284"/>
      <c r="HG203" s="284"/>
      <c r="HH203" s="284"/>
      <c r="HI203" s="284"/>
      <c r="HJ203" s="284"/>
      <c r="HK203" s="284"/>
      <c r="HL203" s="284"/>
      <c r="HM203" s="284"/>
      <c r="HN203" s="284"/>
      <c r="HO203" s="284"/>
      <c r="HP203" s="284"/>
      <c r="HQ203" s="284"/>
      <c r="HR203" s="284"/>
      <c r="HS203" s="284"/>
      <c r="HT203" s="284"/>
      <c r="HU203" s="284"/>
      <c r="HV203" s="284"/>
      <c r="HW203" s="284"/>
      <c r="HX203" s="284"/>
      <c r="HY203" s="284"/>
      <c r="HZ203" s="284"/>
      <c r="IA203" s="284"/>
      <c r="IB203" s="284"/>
      <c r="IC203" s="284"/>
      <c r="ID203" s="284"/>
      <c r="IE203" s="284"/>
      <c r="IF203" s="284"/>
      <c r="IG203" s="284"/>
      <c r="IH203" s="284"/>
      <c r="II203" s="284"/>
      <c r="IJ203" s="284"/>
      <c r="IK203" s="284"/>
      <c r="IL203" s="284"/>
      <c r="IM203" s="284"/>
      <c r="IN203" s="284"/>
      <c r="IO203" s="284"/>
      <c r="IP203" s="284"/>
      <c r="IQ203" s="284"/>
      <c r="IR203" s="284"/>
      <c r="IS203" s="284"/>
      <c r="IT203" s="284"/>
      <c r="IU203" s="284"/>
      <c r="IV203" s="284"/>
      <c r="IW203" s="284"/>
    </row>
    <row r="204" spans="1:257" s="431" customFormat="1" x14ac:dyDescent="0.25">
      <c r="A204" s="146"/>
      <c r="B204" s="146"/>
      <c r="C204" s="146"/>
      <c r="D204" s="147"/>
      <c r="E204" s="148"/>
      <c r="F204" s="148"/>
      <c r="G204" s="148"/>
      <c r="H204" s="148"/>
      <c r="I204" s="148"/>
      <c r="J204" s="148"/>
      <c r="K204" s="148"/>
      <c r="L204" s="148"/>
      <c r="M204" s="148"/>
      <c r="N204" s="149"/>
      <c r="O204" s="150"/>
      <c r="P204" s="150"/>
      <c r="Q204" s="471"/>
      <c r="R204" s="234"/>
      <c r="S204" s="234"/>
      <c r="T204" s="234"/>
      <c r="U204" s="234"/>
      <c r="V204" s="234"/>
      <c r="W204" s="234"/>
    </row>
    <row r="205" spans="1:257" s="431" customFormat="1" x14ac:dyDescent="0.25">
      <c r="A205" s="146"/>
      <c r="B205" s="146"/>
      <c r="C205" s="146"/>
      <c r="D205" s="147"/>
      <c r="E205" s="148"/>
      <c r="F205" s="148"/>
      <c r="G205" s="148"/>
      <c r="H205" s="148"/>
      <c r="I205" s="148"/>
      <c r="J205" s="148"/>
      <c r="K205" s="148"/>
      <c r="L205" s="148"/>
      <c r="M205" s="148"/>
      <c r="N205" s="149"/>
      <c r="O205" s="150"/>
      <c r="P205" s="150"/>
      <c r="Q205" s="471"/>
      <c r="R205" s="234"/>
      <c r="S205" s="234"/>
      <c r="T205" s="234"/>
      <c r="U205" s="234"/>
      <c r="V205" s="234"/>
      <c r="W205" s="234"/>
    </row>
    <row r="206" spans="1:257" s="431" customFormat="1" x14ac:dyDescent="0.25">
      <c r="A206" s="146"/>
      <c r="B206" s="146"/>
      <c r="C206" s="146"/>
      <c r="D206" s="147"/>
      <c r="E206" s="148"/>
      <c r="F206" s="148"/>
      <c r="G206" s="148"/>
      <c r="H206" s="148"/>
      <c r="I206" s="148"/>
      <c r="J206" s="148"/>
      <c r="K206" s="148"/>
      <c r="L206" s="148"/>
      <c r="M206" s="148"/>
      <c r="N206" s="149"/>
      <c r="O206" s="150"/>
      <c r="P206" s="150"/>
      <c r="Q206" s="471"/>
      <c r="R206" s="234"/>
      <c r="S206" s="234"/>
      <c r="T206" s="234"/>
      <c r="U206" s="234"/>
      <c r="V206" s="234"/>
      <c r="W206" s="234"/>
    </row>
    <row r="207" spans="1:257" s="431" customFormat="1" x14ac:dyDescent="0.25">
      <c r="A207" s="146"/>
      <c r="B207" s="146"/>
      <c r="C207" s="146"/>
      <c r="D207" s="147"/>
      <c r="E207" s="148"/>
      <c r="F207" s="148"/>
      <c r="G207" s="148"/>
      <c r="H207" s="148"/>
      <c r="I207" s="148"/>
      <c r="J207" s="148"/>
      <c r="K207" s="148"/>
      <c r="L207" s="148"/>
      <c r="M207" s="148"/>
      <c r="N207" s="149"/>
      <c r="O207" s="150"/>
      <c r="P207" s="150"/>
      <c r="Q207" s="470"/>
      <c r="R207" s="234"/>
      <c r="S207" s="234"/>
      <c r="T207" s="234"/>
      <c r="U207" s="234"/>
      <c r="V207" s="234"/>
      <c r="W207" s="234"/>
    </row>
    <row r="208" spans="1:257" s="431" customFormat="1" x14ac:dyDescent="0.25">
      <c r="A208" s="146"/>
      <c r="B208" s="146"/>
      <c r="C208" s="146"/>
      <c r="D208" s="147"/>
      <c r="E208" s="148"/>
      <c r="F208" s="148"/>
      <c r="G208" s="148"/>
      <c r="H208" s="148"/>
      <c r="I208" s="148"/>
      <c r="J208" s="148"/>
      <c r="K208" s="148"/>
      <c r="L208" s="148"/>
      <c r="M208" s="148"/>
      <c r="N208" s="149"/>
      <c r="O208" s="150"/>
      <c r="P208" s="150"/>
      <c r="Q208" s="471"/>
      <c r="R208" s="234"/>
      <c r="S208" s="234"/>
      <c r="T208" s="234"/>
      <c r="U208" s="234"/>
      <c r="V208" s="234"/>
      <c r="W208" s="234"/>
    </row>
    <row r="209" spans="1:257" s="431" customFormat="1" x14ac:dyDescent="0.25">
      <c r="A209" s="146"/>
      <c r="B209" s="146"/>
      <c r="C209" s="146"/>
      <c r="D209" s="147"/>
      <c r="E209" s="148"/>
      <c r="F209" s="148"/>
      <c r="G209" s="148"/>
      <c r="H209" s="148"/>
      <c r="I209" s="148"/>
      <c r="J209" s="148"/>
      <c r="K209" s="148"/>
      <c r="L209" s="148"/>
      <c r="M209" s="148"/>
      <c r="N209" s="149"/>
      <c r="O209" s="150"/>
      <c r="P209" s="150"/>
      <c r="Q209" s="470"/>
      <c r="R209" s="234"/>
      <c r="S209" s="234"/>
      <c r="T209" s="234"/>
      <c r="U209" s="234"/>
      <c r="V209" s="234"/>
      <c r="W209" s="234"/>
    </row>
    <row r="210" spans="1:257" s="431" customFormat="1" x14ac:dyDescent="0.25">
      <c r="A210" s="146"/>
      <c r="B210" s="146"/>
      <c r="C210" s="146"/>
      <c r="D210" s="147"/>
      <c r="E210" s="148"/>
      <c r="F210" s="148"/>
      <c r="G210" s="148"/>
      <c r="H210" s="148"/>
      <c r="I210" s="148"/>
      <c r="J210" s="148"/>
      <c r="K210" s="148"/>
      <c r="L210" s="148"/>
      <c r="M210" s="148"/>
      <c r="N210" s="149"/>
      <c r="O210" s="150"/>
      <c r="P210" s="150"/>
      <c r="Q210" s="473"/>
      <c r="R210" s="234"/>
      <c r="S210" s="234"/>
      <c r="T210" s="234"/>
      <c r="U210" s="234"/>
      <c r="V210" s="234"/>
      <c r="W210" s="234"/>
    </row>
    <row r="211" spans="1:257" x14ac:dyDescent="0.25">
      <c r="Q211" s="473"/>
      <c r="R211" s="234"/>
      <c r="S211" s="234"/>
      <c r="T211" s="234"/>
      <c r="U211" s="234"/>
      <c r="V211" s="234"/>
      <c r="W211" s="234"/>
      <c r="X211" s="431"/>
      <c r="Y211" s="431"/>
      <c r="Z211" s="431"/>
      <c r="AA211" s="431"/>
      <c r="AB211" s="431"/>
      <c r="AC211" s="431"/>
      <c r="AD211" s="431"/>
      <c r="AE211" s="431"/>
      <c r="AF211" s="431"/>
      <c r="AG211" s="431"/>
      <c r="AH211" s="431"/>
      <c r="AI211" s="431"/>
      <c r="AJ211" s="431"/>
      <c r="AK211" s="431"/>
      <c r="AL211" s="431"/>
      <c r="AM211" s="431"/>
      <c r="AN211" s="431"/>
      <c r="AO211" s="431"/>
      <c r="AP211" s="431"/>
      <c r="AQ211" s="431"/>
      <c r="AR211" s="431"/>
      <c r="AS211" s="431"/>
      <c r="AT211" s="431"/>
      <c r="AU211" s="431"/>
      <c r="AV211" s="431"/>
      <c r="AW211" s="431"/>
      <c r="AX211" s="431"/>
      <c r="AY211" s="431"/>
      <c r="AZ211" s="431"/>
      <c r="BA211" s="431"/>
      <c r="BB211" s="431"/>
      <c r="BC211" s="431"/>
      <c r="BD211" s="431"/>
      <c r="BE211" s="431"/>
      <c r="BF211" s="431"/>
      <c r="BG211" s="431"/>
      <c r="BH211" s="431"/>
      <c r="BI211" s="431"/>
      <c r="BJ211" s="431"/>
      <c r="BK211" s="431"/>
      <c r="BL211" s="431"/>
      <c r="BM211" s="431"/>
      <c r="BN211" s="431"/>
      <c r="BO211" s="431"/>
      <c r="BP211" s="431"/>
      <c r="BQ211" s="431"/>
      <c r="BR211" s="431"/>
      <c r="BS211" s="431"/>
      <c r="BT211" s="431"/>
      <c r="BU211" s="431"/>
      <c r="BV211" s="431"/>
      <c r="BW211" s="431"/>
      <c r="BX211" s="431"/>
      <c r="BY211" s="431"/>
      <c r="BZ211" s="431"/>
      <c r="CA211" s="431"/>
      <c r="CB211" s="431"/>
      <c r="CC211" s="431"/>
      <c r="CD211" s="431"/>
      <c r="CE211" s="431"/>
      <c r="CF211" s="431"/>
      <c r="CG211" s="431"/>
      <c r="CH211" s="431"/>
      <c r="CI211" s="431"/>
      <c r="CJ211" s="431"/>
      <c r="CK211" s="431"/>
      <c r="CL211" s="431"/>
      <c r="CM211" s="431"/>
      <c r="CN211" s="431"/>
      <c r="CO211" s="431"/>
      <c r="CP211" s="431"/>
      <c r="CQ211" s="431"/>
      <c r="CR211" s="431"/>
      <c r="CS211" s="431"/>
      <c r="CT211" s="431"/>
      <c r="CU211" s="431"/>
      <c r="CV211" s="431"/>
      <c r="CW211" s="431"/>
      <c r="CX211" s="431"/>
      <c r="CY211" s="431"/>
      <c r="CZ211" s="431"/>
      <c r="DA211" s="431"/>
      <c r="DB211" s="431"/>
      <c r="DC211" s="431"/>
      <c r="DD211" s="431"/>
      <c r="DE211" s="431"/>
      <c r="DF211" s="431"/>
      <c r="DG211" s="431"/>
      <c r="DH211" s="431"/>
      <c r="DI211" s="431"/>
      <c r="DJ211" s="431"/>
      <c r="DK211" s="431"/>
      <c r="DL211" s="431"/>
      <c r="DM211" s="431"/>
      <c r="DN211" s="431"/>
      <c r="DO211" s="431"/>
      <c r="DP211" s="431"/>
      <c r="DQ211" s="431"/>
      <c r="DR211" s="431"/>
      <c r="DS211" s="431"/>
      <c r="DT211" s="431"/>
      <c r="DU211" s="431"/>
      <c r="DV211" s="431"/>
      <c r="DW211" s="431"/>
      <c r="DX211" s="431"/>
      <c r="DY211" s="431"/>
      <c r="DZ211" s="431"/>
      <c r="EA211" s="431"/>
      <c r="EB211" s="431"/>
      <c r="EC211" s="431"/>
      <c r="ED211" s="431"/>
      <c r="EE211" s="431"/>
      <c r="EF211" s="431"/>
      <c r="EG211" s="431"/>
      <c r="EH211" s="431"/>
      <c r="EI211" s="431"/>
      <c r="EJ211" s="431"/>
      <c r="EK211" s="431"/>
      <c r="EL211" s="431"/>
      <c r="EM211" s="431"/>
      <c r="EN211" s="431"/>
      <c r="EO211" s="431"/>
      <c r="EP211" s="431"/>
      <c r="EQ211" s="431"/>
      <c r="ER211" s="431"/>
      <c r="ES211" s="431"/>
      <c r="ET211" s="431"/>
      <c r="EU211" s="431"/>
      <c r="EV211" s="431"/>
      <c r="EW211" s="431"/>
      <c r="EX211" s="431"/>
      <c r="EY211" s="431"/>
      <c r="EZ211" s="431"/>
      <c r="FA211" s="431"/>
      <c r="FB211" s="431"/>
      <c r="FC211" s="431"/>
      <c r="FD211" s="431"/>
      <c r="FE211" s="431"/>
      <c r="FF211" s="431"/>
      <c r="FG211" s="431"/>
      <c r="FH211" s="431"/>
      <c r="FI211" s="431"/>
      <c r="FJ211" s="431"/>
      <c r="FK211" s="431"/>
      <c r="FL211" s="431"/>
      <c r="FM211" s="431"/>
      <c r="FN211" s="431"/>
      <c r="FO211" s="431"/>
      <c r="FP211" s="431"/>
      <c r="FQ211" s="431"/>
      <c r="FR211" s="431"/>
      <c r="FS211" s="431"/>
      <c r="FT211" s="431"/>
      <c r="FU211" s="431"/>
      <c r="FV211" s="431"/>
      <c r="FW211" s="431"/>
      <c r="FX211" s="431"/>
      <c r="FY211" s="431"/>
      <c r="FZ211" s="431"/>
      <c r="GA211" s="431"/>
      <c r="GB211" s="431"/>
      <c r="GC211" s="431"/>
      <c r="GD211" s="431"/>
      <c r="GE211" s="431"/>
      <c r="GF211" s="431"/>
      <c r="GG211" s="431"/>
      <c r="GH211" s="431"/>
      <c r="GI211" s="431"/>
      <c r="GJ211" s="431"/>
      <c r="GK211" s="431"/>
      <c r="GL211" s="431"/>
      <c r="GM211" s="431"/>
      <c r="GN211" s="431"/>
      <c r="GO211" s="431"/>
      <c r="GP211" s="431"/>
      <c r="GQ211" s="431"/>
      <c r="GR211" s="431"/>
      <c r="GS211" s="431"/>
      <c r="GT211" s="431"/>
      <c r="GU211" s="431"/>
      <c r="GV211" s="431"/>
      <c r="GW211" s="431"/>
      <c r="GX211" s="431"/>
      <c r="GY211" s="431"/>
      <c r="GZ211" s="431"/>
      <c r="HA211" s="431"/>
      <c r="HB211" s="431"/>
      <c r="HC211" s="431"/>
      <c r="HD211" s="431"/>
      <c r="HE211" s="431"/>
      <c r="HF211" s="431"/>
      <c r="HG211" s="431"/>
      <c r="HH211" s="431"/>
      <c r="HI211" s="431"/>
      <c r="HJ211" s="431"/>
      <c r="HK211" s="431"/>
      <c r="HL211" s="431"/>
      <c r="HM211" s="431"/>
      <c r="HN211" s="431"/>
      <c r="HO211" s="431"/>
      <c r="HP211" s="431"/>
      <c r="HQ211" s="431"/>
      <c r="HR211" s="431"/>
      <c r="HS211" s="431"/>
      <c r="HT211" s="431"/>
      <c r="HU211" s="431"/>
      <c r="HV211" s="431"/>
      <c r="HW211" s="431"/>
      <c r="HX211" s="431"/>
      <c r="HY211" s="431"/>
      <c r="HZ211" s="431"/>
      <c r="IA211" s="431"/>
      <c r="IB211" s="431"/>
      <c r="IC211" s="431"/>
      <c r="ID211" s="431"/>
      <c r="IE211" s="431"/>
      <c r="IF211" s="431"/>
      <c r="IG211" s="431"/>
      <c r="IH211" s="431"/>
      <c r="II211" s="431"/>
      <c r="IJ211" s="431"/>
      <c r="IK211" s="431"/>
      <c r="IL211" s="431"/>
      <c r="IM211" s="431"/>
      <c r="IN211" s="431"/>
      <c r="IO211" s="431"/>
      <c r="IP211" s="431"/>
      <c r="IQ211" s="431"/>
      <c r="IR211" s="431"/>
      <c r="IS211" s="431"/>
      <c r="IT211" s="431"/>
      <c r="IU211" s="431"/>
      <c r="IV211" s="431"/>
      <c r="IW211" s="431"/>
    </row>
    <row r="212" spans="1:257" s="431" customFormat="1" x14ac:dyDescent="0.25">
      <c r="A212" s="146"/>
      <c r="B212" s="146"/>
      <c r="C212" s="146"/>
      <c r="D212" s="147"/>
      <c r="E212" s="148"/>
      <c r="F212" s="148"/>
      <c r="G212" s="148"/>
      <c r="H212" s="148"/>
      <c r="I212" s="148"/>
      <c r="J212" s="148"/>
      <c r="K212" s="148"/>
      <c r="L212" s="148"/>
      <c r="M212" s="148"/>
      <c r="N212" s="149"/>
      <c r="O212" s="150"/>
      <c r="P212" s="150"/>
      <c r="Q212" s="468"/>
      <c r="R212" s="151"/>
      <c r="S212" s="151"/>
      <c r="T212" s="151"/>
      <c r="U212" s="151"/>
      <c r="V212" s="151"/>
      <c r="W212" s="151"/>
      <c r="X212" s="146"/>
      <c r="Y212" s="146"/>
      <c r="Z212" s="146"/>
      <c r="AA212" s="146"/>
      <c r="AB212" s="146"/>
      <c r="AC212" s="146"/>
      <c r="AD212" s="146"/>
      <c r="AE212" s="146"/>
      <c r="AF212" s="146"/>
      <c r="AG212" s="146"/>
      <c r="AH212" s="146"/>
      <c r="AI212" s="146"/>
      <c r="AJ212" s="146"/>
      <c r="AK212" s="146"/>
      <c r="AL212" s="146"/>
      <c r="AM212" s="146"/>
      <c r="AN212" s="146"/>
      <c r="AO212" s="146"/>
      <c r="AP212" s="146"/>
      <c r="AQ212" s="146"/>
      <c r="AR212" s="146"/>
      <c r="AS212" s="146"/>
      <c r="AT212" s="146"/>
      <c r="AU212" s="146"/>
      <c r="AV212" s="146"/>
      <c r="AW212" s="146"/>
      <c r="AX212" s="146"/>
      <c r="AY212" s="146"/>
      <c r="AZ212" s="146"/>
      <c r="BA212" s="146"/>
      <c r="BB212" s="146"/>
      <c r="BC212" s="146"/>
      <c r="BD212" s="146"/>
      <c r="BE212" s="146"/>
      <c r="BF212" s="146"/>
      <c r="BG212" s="146"/>
      <c r="BH212" s="146"/>
      <c r="BI212" s="146"/>
      <c r="BJ212" s="146"/>
      <c r="BK212" s="146"/>
      <c r="BL212" s="146"/>
      <c r="BM212" s="146"/>
      <c r="BN212" s="146"/>
      <c r="BO212" s="146"/>
      <c r="BP212" s="146"/>
      <c r="BQ212" s="146"/>
      <c r="BR212" s="146"/>
      <c r="BS212" s="146"/>
      <c r="BT212" s="146"/>
      <c r="BU212" s="146"/>
      <c r="BV212" s="146"/>
      <c r="BW212" s="146"/>
      <c r="BX212" s="146"/>
      <c r="BY212" s="146"/>
      <c r="BZ212" s="146"/>
      <c r="CA212" s="146"/>
      <c r="CB212" s="146"/>
      <c r="CC212" s="146"/>
      <c r="CD212" s="146"/>
      <c r="CE212" s="146"/>
      <c r="CF212" s="146"/>
      <c r="CG212" s="146"/>
      <c r="CH212" s="146"/>
      <c r="CI212" s="146"/>
      <c r="CJ212" s="146"/>
      <c r="CK212" s="146"/>
      <c r="CL212" s="146"/>
      <c r="CM212" s="146"/>
      <c r="CN212" s="146"/>
      <c r="CO212" s="146"/>
      <c r="CP212" s="146"/>
      <c r="CQ212" s="146"/>
      <c r="CR212" s="146"/>
      <c r="CS212" s="146"/>
      <c r="CT212" s="146"/>
      <c r="CU212" s="146"/>
      <c r="CV212" s="146"/>
      <c r="CW212" s="146"/>
      <c r="CX212" s="146"/>
      <c r="CY212" s="146"/>
      <c r="CZ212" s="146"/>
      <c r="DA212" s="146"/>
      <c r="DB212" s="146"/>
      <c r="DC212" s="146"/>
      <c r="DD212" s="146"/>
      <c r="DE212" s="146"/>
      <c r="DF212" s="146"/>
      <c r="DG212" s="146"/>
      <c r="DH212" s="146"/>
      <c r="DI212" s="146"/>
      <c r="DJ212" s="146"/>
      <c r="DK212" s="146"/>
      <c r="DL212" s="146"/>
      <c r="DM212" s="146"/>
      <c r="DN212" s="146"/>
      <c r="DO212" s="146"/>
      <c r="DP212" s="146"/>
      <c r="DQ212" s="146"/>
      <c r="DR212" s="146"/>
      <c r="DS212" s="146"/>
      <c r="DT212" s="146"/>
      <c r="DU212" s="146"/>
      <c r="DV212" s="146"/>
      <c r="DW212" s="146"/>
      <c r="DX212" s="146"/>
      <c r="DY212" s="146"/>
      <c r="DZ212" s="146"/>
      <c r="EA212" s="146"/>
      <c r="EB212" s="146"/>
      <c r="EC212" s="146"/>
      <c r="ED212" s="146"/>
      <c r="EE212" s="146"/>
      <c r="EF212" s="146"/>
      <c r="EG212" s="146"/>
      <c r="EH212" s="146"/>
      <c r="EI212" s="146"/>
      <c r="EJ212" s="146"/>
      <c r="EK212" s="146"/>
      <c r="EL212" s="146"/>
      <c r="EM212" s="146"/>
      <c r="EN212" s="146"/>
      <c r="EO212" s="146"/>
      <c r="EP212" s="146"/>
      <c r="EQ212" s="146"/>
      <c r="ER212" s="146"/>
      <c r="ES212" s="146"/>
      <c r="ET212" s="146"/>
      <c r="EU212" s="146"/>
      <c r="EV212" s="146"/>
      <c r="EW212" s="146"/>
      <c r="EX212" s="146"/>
      <c r="EY212" s="146"/>
      <c r="EZ212" s="146"/>
      <c r="FA212" s="146"/>
      <c r="FB212" s="146"/>
      <c r="FC212" s="146"/>
      <c r="FD212" s="146"/>
      <c r="FE212" s="146"/>
      <c r="FF212" s="146"/>
      <c r="FG212" s="146"/>
      <c r="FH212" s="146"/>
      <c r="FI212" s="146"/>
      <c r="FJ212" s="146"/>
      <c r="FK212" s="146"/>
      <c r="FL212" s="146"/>
      <c r="FM212" s="146"/>
      <c r="FN212" s="146"/>
      <c r="FO212" s="146"/>
      <c r="FP212" s="146"/>
      <c r="FQ212" s="146"/>
      <c r="FR212" s="146"/>
      <c r="FS212" s="146"/>
      <c r="FT212" s="146"/>
      <c r="FU212" s="146"/>
      <c r="FV212" s="146"/>
      <c r="FW212" s="146"/>
      <c r="FX212" s="146"/>
      <c r="FY212" s="146"/>
      <c r="FZ212" s="146"/>
      <c r="GA212" s="146"/>
      <c r="GB212" s="146"/>
      <c r="GC212" s="146"/>
      <c r="GD212" s="146"/>
      <c r="GE212" s="146"/>
      <c r="GF212" s="146"/>
      <c r="GG212" s="146"/>
      <c r="GH212" s="146"/>
      <c r="GI212" s="146"/>
      <c r="GJ212" s="146"/>
      <c r="GK212" s="146"/>
      <c r="GL212" s="146"/>
      <c r="GM212" s="146"/>
      <c r="GN212" s="146"/>
      <c r="GO212" s="146"/>
      <c r="GP212" s="146"/>
      <c r="GQ212" s="146"/>
      <c r="GR212" s="146"/>
      <c r="GS212" s="146"/>
      <c r="GT212" s="146"/>
      <c r="GU212" s="146"/>
      <c r="GV212" s="146"/>
      <c r="GW212" s="146"/>
      <c r="GX212" s="146"/>
      <c r="GY212" s="146"/>
      <c r="GZ212" s="146"/>
      <c r="HA212" s="146"/>
      <c r="HB212" s="146"/>
      <c r="HC212" s="146"/>
      <c r="HD212" s="146"/>
      <c r="HE212" s="146"/>
      <c r="HF212" s="146"/>
      <c r="HG212" s="146"/>
      <c r="HH212" s="146"/>
      <c r="HI212" s="146"/>
      <c r="HJ212" s="146"/>
      <c r="HK212" s="146"/>
      <c r="HL212" s="146"/>
      <c r="HM212" s="146"/>
      <c r="HN212" s="146"/>
      <c r="HO212" s="146"/>
      <c r="HP212" s="146"/>
      <c r="HQ212" s="146"/>
      <c r="HR212" s="146"/>
      <c r="HS212" s="146"/>
      <c r="HT212" s="146"/>
      <c r="HU212" s="146"/>
      <c r="HV212" s="146"/>
      <c r="HW212" s="146"/>
      <c r="HX212" s="146"/>
      <c r="HY212" s="146"/>
      <c r="HZ212" s="146"/>
      <c r="IA212" s="146"/>
      <c r="IB212" s="146"/>
      <c r="IC212" s="146"/>
      <c r="ID212" s="146"/>
      <c r="IE212" s="146"/>
      <c r="IF212" s="146"/>
      <c r="IG212" s="146"/>
      <c r="IH212" s="146"/>
      <c r="II212" s="146"/>
      <c r="IJ212" s="146"/>
      <c r="IK212" s="146"/>
      <c r="IL212" s="146"/>
      <c r="IM212" s="146"/>
      <c r="IN212" s="146"/>
      <c r="IO212" s="146"/>
      <c r="IP212" s="146"/>
      <c r="IQ212" s="146"/>
      <c r="IR212" s="146"/>
      <c r="IS212" s="146"/>
      <c r="IT212" s="146"/>
      <c r="IU212" s="146"/>
      <c r="IV212" s="146"/>
      <c r="IW212" s="146"/>
    </row>
    <row r="213" spans="1:257" x14ac:dyDescent="0.25">
      <c r="Q213" s="474"/>
      <c r="R213" s="234"/>
      <c r="S213" s="234"/>
      <c r="T213" s="234"/>
      <c r="U213" s="234"/>
      <c r="V213" s="234"/>
      <c r="W213" s="234"/>
      <c r="X213" s="431"/>
      <c r="Y213" s="431"/>
      <c r="Z213" s="431"/>
      <c r="AA213" s="431"/>
      <c r="AB213" s="431"/>
      <c r="AC213" s="431"/>
      <c r="AD213" s="431"/>
      <c r="AE213" s="431"/>
      <c r="AF213" s="431"/>
      <c r="AG213" s="431"/>
      <c r="AH213" s="431"/>
      <c r="AI213" s="431"/>
      <c r="AJ213" s="431"/>
      <c r="AK213" s="431"/>
      <c r="AL213" s="431"/>
      <c r="AM213" s="431"/>
      <c r="AN213" s="431"/>
      <c r="AO213" s="431"/>
      <c r="AP213" s="431"/>
      <c r="AQ213" s="431"/>
      <c r="AR213" s="431"/>
      <c r="AS213" s="431"/>
      <c r="AT213" s="431"/>
      <c r="AU213" s="431"/>
      <c r="AV213" s="431"/>
      <c r="AW213" s="431"/>
      <c r="AX213" s="431"/>
      <c r="AY213" s="431"/>
      <c r="AZ213" s="431"/>
      <c r="BA213" s="431"/>
      <c r="BB213" s="431"/>
      <c r="BC213" s="431"/>
      <c r="BD213" s="431"/>
      <c r="BE213" s="431"/>
      <c r="BF213" s="431"/>
      <c r="BG213" s="431"/>
      <c r="BH213" s="431"/>
      <c r="BI213" s="431"/>
      <c r="BJ213" s="431"/>
      <c r="BK213" s="431"/>
      <c r="BL213" s="431"/>
      <c r="BM213" s="431"/>
      <c r="BN213" s="431"/>
      <c r="BO213" s="431"/>
      <c r="BP213" s="431"/>
      <c r="BQ213" s="431"/>
      <c r="BR213" s="431"/>
      <c r="BS213" s="431"/>
      <c r="BT213" s="431"/>
      <c r="BU213" s="431"/>
      <c r="BV213" s="431"/>
      <c r="BW213" s="431"/>
      <c r="BX213" s="431"/>
      <c r="BY213" s="431"/>
      <c r="BZ213" s="431"/>
      <c r="CA213" s="431"/>
      <c r="CB213" s="431"/>
      <c r="CC213" s="431"/>
      <c r="CD213" s="431"/>
      <c r="CE213" s="431"/>
      <c r="CF213" s="431"/>
      <c r="CG213" s="431"/>
      <c r="CH213" s="431"/>
      <c r="CI213" s="431"/>
      <c r="CJ213" s="431"/>
      <c r="CK213" s="431"/>
      <c r="CL213" s="431"/>
      <c r="CM213" s="431"/>
      <c r="CN213" s="431"/>
      <c r="CO213" s="431"/>
      <c r="CP213" s="431"/>
      <c r="CQ213" s="431"/>
      <c r="CR213" s="431"/>
      <c r="CS213" s="431"/>
      <c r="CT213" s="431"/>
      <c r="CU213" s="431"/>
      <c r="CV213" s="431"/>
      <c r="CW213" s="431"/>
      <c r="CX213" s="431"/>
      <c r="CY213" s="431"/>
      <c r="CZ213" s="431"/>
      <c r="DA213" s="431"/>
      <c r="DB213" s="431"/>
      <c r="DC213" s="431"/>
      <c r="DD213" s="431"/>
      <c r="DE213" s="431"/>
      <c r="DF213" s="431"/>
      <c r="DG213" s="431"/>
      <c r="DH213" s="431"/>
      <c r="DI213" s="431"/>
      <c r="DJ213" s="431"/>
      <c r="DK213" s="431"/>
      <c r="DL213" s="431"/>
      <c r="DM213" s="431"/>
      <c r="DN213" s="431"/>
      <c r="DO213" s="431"/>
      <c r="DP213" s="431"/>
      <c r="DQ213" s="431"/>
      <c r="DR213" s="431"/>
      <c r="DS213" s="431"/>
      <c r="DT213" s="431"/>
      <c r="DU213" s="431"/>
      <c r="DV213" s="431"/>
      <c r="DW213" s="431"/>
      <c r="DX213" s="431"/>
      <c r="DY213" s="431"/>
      <c r="DZ213" s="431"/>
      <c r="EA213" s="431"/>
      <c r="EB213" s="431"/>
      <c r="EC213" s="431"/>
      <c r="ED213" s="431"/>
      <c r="EE213" s="431"/>
      <c r="EF213" s="431"/>
      <c r="EG213" s="431"/>
      <c r="EH213" s="431"/>
      <c r="EI213" s="431"/>
      <c r="EJ213" s="431"/>
      <c r="EK213" s="431"/>
      <c r="EL213" s="431"/>
      <c r="EM213" s="431"/>
      <c r="EN213" s="431"/>
      <c r="EO213" s="431"/>
      <c r="EP213" s="431"/>
      <c r="EQ213" s="431"/>
      <c r="ER213" s="431"/>
      <c r="ES213" s="431"/>
      <c r="ET213" s="431"/>
      <c r="EU213" s="431"/>
      <c r="EV213" s="431"/>
      <c r="EW213" s="431"/>
      <c r="EX213" s="431"/>
      <c r="EY213" s="431"/>
      <c r="EZ213" s="431"/>
      <c r="FA213" s="431"/>
      <c r="FB213" s="431"/>
      <c r="FC213" s="431"/>
      <c r="FD213" s="431"/>
      <c r="FE213" s="431"/>
      <c r="FF213" s="431"/>
      <c r="FG213" s="431"/>
      <c r="FH213" s="431"/>
      <c r="FI213" s="431"/>
      <c r="FJ213" s="431"/>
      <c r="FK213" s="431"/>
      <c r="FL213" s="431"/>
      <c r="FM213" s="431"/>
      <c r="FN213" s="431"/>
      <c r="FO213" s="431"/>
      <c r="FP213" s="431"/>
      <c r="FQ213" s="431"/>
      <c r="FR213" s="431"/>
      <c r="FS213" s="431"/>
      <c r="FT213" s="431"/>
      <c r="FU213" s="431"/>
      <c r="FV213" s="431"/>
      <c r="FW213" s="431"/>
      <c r="FX213" s="431"/>
      <c r="FY213" s="431"/>
      <c r="FZ213" s="431"/>
      <c r="GA213" s="431"/>
      <c r="GB213" s="431"/>
      <c r="GC213" s="431"/>
      <c r="GD213" s="431"/>
      <c r="GE213" s="431"/>
      <c r="GF213" s="431"/>
      <c r="GG213" s="431"/>
      <c r="GH213" s="431"/>
      <c r="GI213" s="431"/>
      <c r="GJ213" s="431"/>
      <c r="GK213" s="431"/>
      <c r="GL213" s="431"/>
      <c r="GM213" s="431"/>
      <c r="GN213" s="431"/>
      <c r="GO213" s="431"/>
      <c r="GP213" s="431"/>
      <c r="GQ213" s="431"/>
      <c r="GR213" s="431"/>
      <c r="GS213" s="431"/>
      <c r="GT213" s="431"/>
      <c r="GU213" s="431"/>
      <c r="GV213" s="431"/>
      <c r="GW213" s="431"/>
      <c r="GX213" s="431"/>
      <c r="GY213" s="431"/>
      <c r="GZ213" s="431"/>
      <c r="HA213" s="431"/>
      <c r="HB213" s="431"/>
      <c r="HC213" s="431"/>
      <c r="HD213" s="431"/>
      <c r="HE213" s="431"/>
      <c r="HF213" s="431"/>
      <c r="HG213" s="431"/>
      <c r="HH213" s="431"/>
      <c r="HI213" s="431"/>
      <c r="HJ213" s="431"/>
      <c r="HK213" s="431"/>
      <c r="HL213" s="431"/>
      <c r="HM213" s="431"/>
      <c r="HN213" s="431"/>
      <c r="HO213" s="431"/>
      <c r="HP213" s="431"/>
      <c r="HQ213" s="431"/>
      <c r="HR213" s="431"/>
      <c r="HS213" s="431"/>
      <c r="HT213" s="431"/>
      <c r="HU213" s="431"/>
      <c r="HV213" s="431"/>
      <c r="HW213" s="431"/>
      <c r="HX213" s="431"/>
      <c r="HY213" s="431"/>
      <c r="HZ213" s="431"/>
      <c r="IA213" s="431"/>
      <c r="IB213" s="431"/>
      <c r="IC213" s="431"/>
      <c r="ID213" s="431"/>
      <c r="IE213" s="431"/>
      <c r="IF213" s="431"/>
      <c r="IG213" s="431"/>
      <c r="IH213" s="431"/>
      <c r="II213" s="431"/>
      <c r="IJ213" s="431"/>
      <c r="IK213" s="431"/>
      <c r="IL213" s="431"/>
      <c r="IM213" s="431"/>
      <c r="IN213" s="431"/>
      <c r="IO213" s="431"/>
      <c r="IP213" s="431"/>
      <c r="IQ213" s="431"/>
      <c r="IR213" s="431"/>
      <c r="IS213" s="431"/>
      <c r="IT213" s="431"/>
      <c r="IU213" s="431"/>
      <c r="IV213" s="431"/>
      <c r="IW213" s="431"/>
    </row>
    <row r="214" spans="1:257" x14ac:dyDescent="0.25">
      <c r="Q214" s="468"/>
    </row>
    <row r="215" spans="1:257" x14ac:dyDescent="0.25">
      <c r="Q215" s="468"/>
    </row>
    <row r="216" spans="1:257" x14ac:dyDescent="0.25">
      <c r="Q216" s="468"/>
    </row>
    <row r="217" spans="1:257" x14ac:dyDescent="0.25">
      <c r="Q217" s="468"/>
    </row>
    <row r="218" spans="1:257" s="431" customFormat="1" x14ac:dyDescent="0.25">
      <c r="A218" s="146"/>
      <c r="B218" s="146"/>
      <c r="C218" s="146"/>
      <c r="D218" s="147"/>
      <c r="E218" s="148"/>
      <c r="F218" s="148"/>
      <c r="G218" s="148"/>
      <c r="H218" s="148"/>
      <c r="I218" s="148"/>
      <c r="J218" s="148"/>
      <c r="K218" s="148"/>
      <c r="L218" s="148"/>
      <c r="M218" s="148"/>
      <c r="N218" s="149"/>
      <c r="O218" s="150"/>
      <c r="P218" s="150"/>
      <c r="Q218" s="468"/>
      <c r="R218" s="151"/>
      <c r="S218" s="151"/>
      <c r="T218" s="151"/>
      <c r="U218" s="151"/>
      <c r="V218" s="151"/>
      <c r="W218" s="151"/>
      <c r="X218" s="146"/>
      <c r="Y218" s="146"/>
      <c r="Z218" s="146"/>
      <c r="AA218" s="146"/>
      <c r="AB218" s="146"/>
      <c r="AC218" s="146"/>
      <c r="AD218" s="146"/>
      <c r="AE218" s="146"/>
      <c r="AF218" s="146"/>
      <c r="AG218" s="146"/>
      <c r="AH218" s="146"/>
      <c r="AI218" s="146"/>
      <c r="AJ218" s="146"/>
      <c r="AK218" s="146"/>
      <c r="AL218" s="146"/>
      <c r="AM218" s="146"/>
      <c r="AN218" s="146"/>
      <c r="AO218" s="146"/>
      <c r="AP218" s="146"/>
      <c r="AQ218" s="146"/>
      <c r="AR218" s="146"/>
      <c r="AS218" s="146"/>
      <c r="AT218" s="146"/>
      <c r="AU218" s="146"/>
      <c r="AV218" s="146"/>
      <c r="AW218" s="146"/>
      <c r="AX218" s="146"/>
      <c r="AY218" s="146"/>
      <c r="AZ218" s="146"/>
      <c r="BA218" s="146"/>
      <c r="BB218" s="146"/>
      <c r="BC218" s="146"/>
      <c r="BD218" s="146"/>
      <c r="BE218" s="146"/>
      <c r="BF218" s="146"/>
      <c r="BG218" s="146"/>
      <c r="BH218" s="146"/>
      <c r="BI218" s="146"/>
      <c r="BJ218" s="146"/>
      <c r="BK218" s="146"/>
      <c r="BL218" s="146"/>
      <c r="BM218" s="146"/>
      <c r="BN218" s="146"/>
      <c r="BO218" s="146"/>
      <c r="BP218" s="146"/>
      <c r="BQ218" s="146"/>
      <c r="BR218" s="146"/>
      <c r="BS218" s="146"/>
      <c r="BT218" s="146"/>
      <c r="BU218" s="146"/>
      <c r="BV218" s="146"/>
      <c r="BW218" s="146"/>
      <c r="BX218" s="146"/>
      <c r="BY218" s="146"/>
      <c r="BZ218" s="146"/>
      <c r="CA218" s="146"/>
      <c r="CB218" s="146"/>
      <c r="CC218" s="146"/>
      <c r="CD218" s="146"/>
      <c r="CE218" s="146"/>
      <c r="CF218" s="146"/>
      <c r="CG218" s="146"/>
      <c r="CH218" s="146"/>
      <c r="CI218" s="146"/>
      <c r="CJ218" s="146"/>
      <c r="CK218" s="146"/>
      <c r="CL218" s="146"/>
      <c r="CM218" s="146"/>
      <c r="CN218" s="146"/>
      <c r="CO218" s="146"/>
      <c r="CP218" s="146"/>
      <c r="CQ218" s="146"/>
      <c r="CR218" s="146"/>
      <c r="CS218" s="146"/>
      <c r="CT218" s="146"/>
      <c r="CU218" s="146"/>
      <c r="CV218" s="146"/>
      <c r="CW218" s="146"/>
      <c r="CX218" s="146"/>
      <c r="CY218" s="146"/>
      <c r="CZ218" s="146"/>
      <c r="DA218" s="146"/>
      <c r="DB218" s="146"/>
      <c r="DC218" s="146"/>
      <c r="DD218" s="146"/>
      <c r="DE218" s="146"/>
      <c r="DF218" s="146"/>
      <c r="DG218" s="146"/>
      <c r="DH218" s="146"/>
      <c r="DI218" s="146"/>
      <c r="DJ218" s="146"/>
      <c r="DK218" s="146"/>
      <c r="DL218" s="146"/>
      <c r="DM218" s="146"/>
      <c r="DN218" s="146"/>
      <c r="DO218" s="146"/>
      <c r="DP218" s="146"/>
      <c r="DQ218" s="146"/>
      <c r="DR218" s="146"/>
      <c r="DS218" s="146"/>
      <c r="DT218" s="146"/>
      <c r="DU218" s="146"/>
      <c r="DV218" s="146"/>
      <c r="DW218" s="146"/>
      <c r="DX218" s="146"/>
      <c r="DY218" s="146"/>
      <c r="DZ218" s="146"/>
      <c r="EA218" s="146"/>
      <c r="EB218" s="146"/>
      <c r="EC218" s="146"/>
      <c r="ED218" s="146"/>
      <c r="EE218" s="146"/>
      <c r="EF218" s="146"/>
      <c r="EG218" s="146"/>
      <c r="EH218" s="146"/>
      <c r="EI218" s="146"/>
      <c r="EJ218" s="146"/>
      <c r="EK218" s="146"/>
      <c r="EL218" s="146"/>
      <c r="EM218" s="146"/>
      <c r="EN218" s="146"/>
      <c r="EO218" s="146"/>
      <c r="EP218" s="146"/>
      <c r="EQ218" s="146"/>
      <c r="ER218" s="146"/>
      <c r="ES218" s="146"/>
      <c r="ET218" s="146"/>
      <c r="EU218" s="146"/>
      <c r="EV218" s="146"/>
      <c r="EW218" s="146"/>
      <c r="EX218" s="146"/>
      <c r="EY218" s="146"/>
      <c r="EZ218" s="146"/>
      <c r="FA218" s="146"/>
      <c r="FB218" s="146"/>
      <c r="FC218" s="146"/>
      <c r="FD218" s="146"/>
      <c r="FE218" s="146"/>
      <c r="FF218" s="146"/>
      <c r="FG218" s="146"/>
      <c r="FH218" s="146"/>
      <c r="FI218" s="146"/>
      <c r="FJ218" s="146"/>
      <c r="FK218" s="146"/>
      <c r="FL218" s="146"/>
      <c r="FM218" s="146"/>
      <c r="FN218" s="146"/>
      <c r="FO218" s="146"/>
      <c r="FP218" s="146"/>
      <c r="FQ218" s="146"/>
      <c r="FR218" s="146"/>
      <c r="FS218" s="146"/>
      <c r="FT218" s="146"/>
      <c r="FU218" s="146"/>
      <c r="FV218" s="146"/>
      <c r="FW218" s="146"/>
      <c r="FX218" s="146"/>
      <c r="FY218" s="146"/>
      <c r="FZ218" s="146"/>
      <c r="GA218" s="146"/>
      <c r="GB218" s="146"/>
      <c r="GC218" s="146"/>
      <c r="GD218" s="146"/>
      <c r="GE218" s="146"/>
      <c r="GF218" s="146"/>
      <c r="GG218" s="146"/>
      <c r="GH218" s="146"/>
      <c r="GI218" s="146"/>
      <c r="GJ218" s="146"/>
      <c r="GK218" s="146"/>
      <c r="GL218" s="146"/>
      <c r="GM218" s="146"/>
      <c r="GN218" s="146"/>
      <c r="GO218" s="146"/>
      <c r="GP218" s="146"/>
      <c r="GQ218" s="146"/>
      <c r="GR218" s="146"/>
      <c r="GS218" s="146"/>
      <c r="GT218" s="146"/>
      <c r="GU218" s="146"/>
      <c r="GV218" s="146"/>
      <c r="GW218" s="146"/>
      <c r="GX218" s="146"/>
      <c r="GY218" s="146"/>
      <c r="GZ218" s="146"/>
      <c r="HA218" s="146"/>
      <c r="HB218" s="146"/>
      <c r="HC218" s="146"/>
      <c r="HD218" s="146"/>
      <c r="HE218" s="146"/>
      <c r="HF218" s="146"/>
      <c r="HG218" s="146"/>
      <c r="HH218" s="146"/>
      <c r="HI218" s="146"/>
      <c r="HJ218" s="146"/>
      <c r="HK218" s="146"/>
      <c r="HL218" s="146"/>
      <c r="HM218" s="146"/>
      <c r="HN218" s="146"/>
      <c r="HO218" s="146"/>
      <c r="HP218" s="146"/>
      <c r="HQ218" s="146"/>
      <c r="HR218" s="146"/>
      <c r="HS218" s="146"/>
      <c r="HT218" s="146"/>
      <c r="HU218" s="146"/>
      <c r="HV218" s="146"/>
      <c r="HW218" s="146"/>
      <c r="HX218" s="146"/>
      <c r="HY218" s="146"/>
      <c r="HZ218" s="146"/>
      <c r="IA218" s="146"/>
      <c r="IB218" s="146"/>
      <c r="IC218" s="146"/>
      <c r="ID218" s="146"/>
      <c r="IE218" s="146"/>
      <c r="IF218" s="146"/>
      <c r="IG218" s="146"/>
      <c r="IH218" s="146"/>
      <c r="II218" s="146"/>
      <c r="IJ218" s="146"/>
      <c r="IK218" s="146"/>
      <c r="IL218" s="146"/>
      <c r="IM218" s="146"/>
      <c r="IN218" s="146"/>
      <c r="IO218" s="146"/>
      <c r="IP218" s="146"/>
      <c r="IQ218" s="146"/>
      <c r="IR218" s="146"/>
      <c r="IS218" s="146"/>
      <c r="IT218" s="146"/>
      <c r="IU218" s="146"/>
      <c r="IV218" s="146"/>
      <c r="IW218" s="146"/>
    </row>
    <row r="219" spans="1:257" x14ac:dyDescent="0.25">
      <c r="Q219" s="471"/>
      <c r="R219" s="234"/>
      <c r="S219" s="234"/>
      <c r="T219" s="234"/>
      <c r="U219" s="234"/>
      <c r="V219" s="234"/>
      <c r="W219" s="234"/>
      <c r="X219" s="431"/>
      <c r="Y219" s="431"/>
      <c r="Z219" s="431"/>
      <c r="AA219" s="431"/>
      <c r="AB219" s="431"/>
      <c r="AC219" s="431"/>
      <c r="AD219" s="431"/>
      <c r="AE219" s="431"/>
      <c r="AF219" s="431"/>
      <c r="AG219" s="431"/>
      <c r="AH219" s="431"/>
      <c r="AI219" s="431"/>
      <c r="AJ219" s="431"/>
      <c r="AK219" s="431"/>
      <c r="AL219" s="431"/>
      <c r="AM219" s="431"/>
      <c r="AN219" s="431"/>
      <c r="AO219" s="431"/>
      <c r="AP219" s="431"/>
      <c r="AQ219" s="431"/>
      <c r="AR219" s="431"/>
      <c r="AS219" s="431"/>
      <c r="AT219" s="431"/>
      <c r="AU219" s="431"/>
      <c r="AV219" s="431"/>
      <c r="AW219" s="431"/>
      <c r="AX219" s="431"/>
      <c r="AY219" s="431"/>
      <c r="AZ219" s="431"/>
      <c r="BA219" s="431"/>
      <c r="BB219" s="431"/>
      <c r="BC219" s="431"/>
      <c r="BD219" s="431"/>
      <c r="BE219" s="431"/>
      <c r="BF219" s="431"/>
      <c r="BG219" s="431"/>
      <c r="BH219" s="431"/>
      <c r="BI219" s="431"/>
      <c r="BJ219" s="431"/>
      <c r="BK219" s="431"/>
      <c r="BL219" s="431"/>
      <c r="BM219" s="431"/>
      <c r="BN219" s="431"/>
      <c r="BO219" s="431"/>
      <c r="BP219" s="431"/>
      <c r="BQ219" s="431"/>
      <c r="BR219" s="431"/>
      <c r="BS219" s="431"/>
      <c r="BT219" s="431"/>
      <c r="BU219" s="431"/>
      <c r="BV219" s="431"/>
      <c r="BW219" s="431"/>
      <c r="BX219" s="431"/>
      <c r="BY219" s="431"/>
      <c r="BZ219" s="431"/>
      <c r="CA219" s="431"/>
      <c r="CB219" s="431"/>
      <c r="CC219" s="431"/>
      <c r="CD219" s="431"/>
      <c r="CE219" s="431"/>
      <c r="CF219" s="431"/>
      <c r="CG219" s="431"/>
      <c r="CH219" s="431"/>
      <c r="CI219" s="431"/>
      <c r="CJ219" s="431"/>
      <c r="CK219" s="431"/>
      <c r="CL219" s="431"/>
      <c r="CM219" s="431"/>
      <c r="CN219" s="431"/>
      <c r="CO219" s="431"/>
      <c r="CP219" s="431"/>
      <c r="CQ219" s="431"/>
      <c r="CR219" s="431"/>
      <c r="CS219" s="431"/>
      <c r="CT219" s="431"/>
      <c r="CU219" s="431"/>
      <c r="CV219" s="431"/>
      <c r="CW219" s="431"/>
      <c r="CX219" s="431"/>
      <c r="CY219" s="431"/>
      <c r="CZ219" s="431"/>
      <c r="DA219" s="431"/>
      <c r="DB219" s="431"/>
      <c r="DC219" s="431"/>
      <c r="DD219" s="431"/>
      <c r="DE219" s="431"/>
      <c r="DF219" s="431"/>
      <c r="DG219" s="431"/>
      <c r="DH219" s="431"/>
      <c r="DI219" s="431"/>
      <c r="DJ219" s="431"/>
      <c r="DK219" s="431"/>
      <c r="DL219" s="431"/>
      <c r="DM219" s="431"/>
      <c r="DN219" s="431"/>
      <c r="DO219" s="431"/>
      <c r="DP219" s="431"/>
      <c r="DQ219" s="431"/>
      <c r="DR219" s="431"/>
      <c r="DS219" s="431"/>
      <c r="DT219" s="431"/>
      <c r="DU219" s="431"/>
      <c r="DV219" s="431"/>
      <c r="DW219" s="431"/>
      <c r="DX219" s="431"/>
      <c r="DY219" s="431"/>
      <c r="DZ219" s="431"/>
      <c r="EA219" s="431"/>
      <c r="EB219" s="431"/>
      <c r="EC219" s="431"/>
      <c r="ED219" s="431"/>
      <c r="EE219" s="431"/>
      <c r="EF219" s="431"/>
      <c r="EG219" s="431"/>
      <c r="EH219" s="431"/>
      <c r="EI219" s="431"/>
      <c r="EJ219" s="431"/>
      <c r="EK219" s="431"/>
      <c r="EL219" s="431"/>
      <c r="EM219" s="431"/>
      <c r="EN219" s="431"/>
      <c r="EO219" s="431"/>
      <c r="EP219" s="431"/>
      <c r="EQ219" s="431"/>
      <c r="ER219" s="431"/>
      <c r="ES219" s="431"/>
      <c r="ET219" s="431"/>
      <c r="EU219" s="431"/>
      <c r="EV219" s="431"/>
      <c r="EW219" s="431"/>
      <c r="EX219" s="431"/>
      <c r="EY219" s="431"/>
      <c r="EZ219" s="431"/>
      <c r="FA219" s="431"/>
      <c r="FB219" s="431"/>
      <c r="FC219" s="431"/>
      <c r="FD219" s="431"/>
      <c r="FE219" s="431"/>
      <c r="FF219" s="431"/>
      <c r="FG219" s="431"/>
      <c r="FH219" s="431"/>
      <c r="FI219" s="431"/>
      <c r="FJ219" s="431"/>
      <c r="FK219" s="431"/>
      <c r="FL219" s="431"/>
      <c r="FM219" s="431"/>
      <c r="FN219" s="431"/>
      <c r="FO219" s="431"/>
      <c r="FP219" s="431"/>
      <c r="FQ219" s="431"/>
      <c r="FR219" s="431"/>
      <c r="FS219" s="431"/>
      <c r="FT219" s="431"/>
      <c r="FU219" s="431"/>
      <c r="FV219" s="431"/>
      <c r="FW219" s="431"/>
      <c r="FX219" s="431"/>
      <c r="FY219" s="431"/>
      <c r="FZ219" s="431"/>
      <c r="GA219" s="431"/>
      <c r="GB219" s="431"/>
      <c r="GC219" s="431"/>
      <c r="GD219" s="431"/>
      <c r="GE219" s="431"/>
      <c r="GF219" s="431"/>
      <c r="GG219" s="431"/>
      <c r="GH219" s="431"/>
      <c r="GI219" s="431"/>
      <c r="GJ219" s="431"/>
      <c r="GK219" s="431"/>
      <c r="GL219" s="431"/>
      <c r="GM219" s="431"/>
      <c r="GN219" s="431"/>
      <c r="GO219" s="431"/>
      <c r="GP219" s="431"/>
      <c r="GQ219" s="431"/>
      <c r="GR219" s="431"/>
      <c r="GS219" s="431"/>
      <c r="GT219" s="431"/>
      <c r="GU219" s="431"/>
      <c r="GV219" s="431"/>
      <c r="GW219" s="431"/>
      <c r="GX219" s="431"/>
      <c r="GY219" s="431"/>
      <c r="GZ219" s="431"/>
      <c r="HA219" s="431"/>
      <c r="HB219" s="431"/>
      <c r="HC219" s="431"/>
      <c r="HD219" s="431"/>
      <c r="HE219" s="431"/>
      <c r="HF219" s="431"/>
      <c r="HG219" s="431"/>
      <c r="HH219" s="431"/>
      <c r="HI219" s="431"/>
      <c r="HJ219" s="431"/>
      <c r="HK219" s="431"/>
      <c r="HL219" s="431"/>
      <c r="HM219" s="431"/>
      <c r="HN219" s="431"/>
      <c r="HO219" s="431"/>
      <c r="HP219" s="431"/>
      <c r="HQ219" s="431"/>
      <c r="HR219" s="431"/>
      <c r="HS219" s="431"/>
      <c r="HT219" s="431"/>
      <c r="HU219" s="431"/>
      <c r="HV219" s="431"/>
      <c r="HW219" s="431"/>
      <c r="HX219" s="431"/>
      <c r="HY219" s="431"/>
      <c r="HZ219" s="431"/>
      <c r="IA219" s="431"/>
      <c r="IB219" s="431"/>
      <c r="IC219" s="431"/>
      <c r="ID219" s="431"/>
      <c r="IE219" s="431"/>
      <c r="IF219" s="431"/>
      <c r="IG219" s="431"/>
      <c r="IH219" s="431"/>
      <c r="II219" s="431"/>
      <c r="IJ219" s="431"/>
      <c r="IK219" s="431"/>
      <c r="IL219" s="431"/>
      <c r="IM219" s="431"/>
      <c r="IN219" s="431"/>
      <c r="IO219" s="431"/>
      <c r="IP219" s="431"/>
      <c r="IQ219" s="431"/>
      <c r="IR219" s="431"/>
      <c r="IS219" s="431"/>
      <c r="IT219" s="431"/>
      <c r="IU219" s="431"/>
      <c r="IV219" s="431"/>
      <c r="IW219" s="431"/>
    </row>
    <row r="220" spans="1:257" s="475" customFormat="1" x14ac:dyDescent="0.25">
      <c r="A220" s="146"/>
      <c r="B220" s="146"/>
      <c r="C220" s="146"/>
      <c r="D220" s="147"/>
      <c r="E220" s="148"/>
      <c r="F220" s="148"/>
      <c r="G220" s="148"/>
      <c r="H220" s="148"/>
      <c r="I220" s="148"/>
      <c r="J220" s="148"/>
      <c r="K220" s="148"/>
      <c r="L220" s="148"/>
      <c r="M220" s="148"/>
      <c r="N220" s="149"/>
      <c r="O220" s="150"/>
      <c r="P220" s="150"/>
      <c r="Q220" s="468"/>
      <c r="R220" s="151"/>
      <c r="S220" s="151"/>
      <c r="T220" s="151"/>
      <c r="U220" s="151"/>
      <c r="V220" s="151"/>
      <c r="W220" s="151"/>
      <c r="X220" s="146"/>
      <c r="Y220" s="146"/>
      <c r="Z220" s="146"/>
      <c r="AA220" s="146"/>
      <c r="AB220" s="146"/>
      <c r="AC220" s="146"/>
      <c r="AD220" s="146"/>
      <c r="AE220" s="146"/>
      <c r="AF220" s="146"/>
      <c r="AG220" s="146"/>
      <c r="AH220" s="146"/>
      <c r="AI220" s="146"/>
      <c r="AJ220" s="146"/>
      <c r="AK220" s="146"/>
      <c r="AL220" s="146"/>
      <c r="AM220" s="146"/>
      <c r="AN220" s="146"/>
      <c r="AO220" s="146"/>
      <c r="AP220" s="146"/>
      <c r="AQ220" s="146"/>
      <c r="AR220" s="146"/>
      <c r="AS220" s="146"/>
      <c r="AT220" s="146"/>
      <c r="AU220" s="146"/>
      <c r="AV220" s="146"/>
      <c r="AW220" s="146"/>
      <c r="AX220" s="146"/>
      <c r="AY220" s="146"/>
      <c r="AZ220" s="146"/>
      <c r="BA220" s="146"/>
      <c r="BB220" s="146"/>
      <c r="BC220" s="146"/>
      <c r="BD220" s="146"/>
      <c r="BE220" s="146"/>
      <c r="BF220" s="146"/>
      <c r="BG220" s="146"/>
      <c r="BH220" s="146"/>
      <c r="BI220" s="146"/>
      <c r="BJ220" s="146"/>
      <c r="BK220" s="146"/>
      <c r="BL220" s="146"/>
      <c r="BM220" s="146"/>
      <c r="BN220" s="146"/>
      <c r="BO220" s="146"/>
      <c r="BP220" s="146"/>
      <c r="BQ220" s="146"/>
      <c r="BR220" s="146"/>
      <c r="BS220" s="146"/>
      <c r="BT220" s="146"/>
      <c r="BU220" s="146"/>
      <c r="BV220" s="146"/>
      <c r="BW220" s="146"/>
      <c r="BX220" s="146"/>
      <c r="BY220" s="146"/>
      <c r="BZ220" s="146"/>
      <c r="CA220" s="146"/>
      <c r="CB220" s="146"/>
      <c r="CC220" s="146"/>
      <c r="CD220" s="146"/>
      <c r="CE220" s="146"/>
      <c r="CF220" s="146"/>
      <c r="CG220" s="146"/>
      <c r="CH220" s="146"/>
      <c r="CI220" s="146"/>
      <c r="CJ220" s="146"/>
      <c r="CK220" s="146"/>
      <c r="CL220" s="146"/>
      <c r="CM220" s="146"/>
      <c r="CN220" s="146"/>
      <c r="CO220" s="146"/>
      <c r="CP220" s="146"/>
      <c r="CQ220" s="146"/>
      <c r="CR220" s="146"/>
      <c r="CS220" s="146"/>
      <c r="CT220" s="146"/>
      <c r="CU220" s="146"/>
      <c r="CV220" s="146"/>
      <c r="CW220" s="146"/>
      <c r="CX220" s="146"/>
      <c r="CY220" s="146"/>
      <c r="CZ220" s="146"/>
      <c r="DA220" s="146"/>
      <c r="DB220" s="146"/>
      <c r="DC220" s="146"/>
      <c r="DD220" s="146"/>
      <c r="DE220" s="146"/>
      <c r="DF220" s="146"/>
      <c r="DG220" s="146"/>
      <c r="DH220" s="146"/>
      <c r="DI220" s="146"/>
      <c r="DJ220" s="146"/>
      <c r="DK220" s="146"/>
      <c r="DL220" s="146"/>
      <c r="DM220" s="146"/>
      <c r="DN220" s="146"/>
      <c r="DO220" s="146"/>
      <c r="DP220" s="146"/>
      <c r="DQ220" s="146"/>
      <c r="DR220" s="146"/>
      <c r="DS220" s="146"/>
      <c r="DT220" s="146"/>
      <c r="DU220" s="146"/>
      <c r="DV220" s="146"/>
      <c r="DW220" s="146"/>
      <c r="DX220" s="146"/>
      <c r="DY220" s="146"/>
      <c r="DZ220" s="146"/>
      <c r="EA220" s="146"/>
      <c r="EB220" s="146"/>
      <c r="EC220" s="146"/>
      <c r="ED220" s="146"/>
      <c r="EE220" s="146"/>
      <c r="EF220" s="146"/>
      <c r="EG220" s="146"/>
      <c r="EH220" s="146"/>
      <c r="EI220" s="146"/>
      <c r="EJ220" s="146"/>
      <c r="EK220" s="146"/>
      <c r="EL220" s="146"/>
      <c r="EM220" s="146"/>
      <c r="EN220" s="146"/>
      <c r="EO220" s="146"/>
      <c r="EP220" s="146"/>
      <c r="EQ220" s="146"/>
      <c r="ER220" s="146"/>
      <c r="ES220" s="146"/>
      <c r="ET220" s="146"/>
      <c r="EU220" s="146"/>
      <c r="EV220" s="146"/>
      <c r="EW220" s="146"/>
      <c r="EX220" s="146"/>
      <c r="EY220" s="146"/>
      <c r="EZ220" s="146"/>
      <c r="FA220" s="146"/>
      <c r="FB220" s="146"/>
      <c r="FC220" s="146"/>
      <c r="FD220" s="146"/>
      <c r="FE220" s="146"/>
      <c r="FF220" s="146"/>
      <c r="FG220" s="146"/>
      <c r="FH220" s="146"/>
      <c r="FI220" s="146"/>
      <c r="FJ220" s="146"/>
      <c r="FK220" s="146"/>
      <c r="FL220" s="146"/>
      <c r="FM220" s="146"/>
      <c r="FN220" s="146"/>
      <c r="FO220" s="146"/>
      <c r="FP220" s="146"/>
      <c r="FQ220" s="146"/>
      <c r="FR220" s="146"/>
      <c r="FS220" s="146"/>
      <c r="FT220" s="146"/>
      <c r="FU220" s="146"/>
      <c r="FV220" s="146"/>
      <c r="FW220" s="146"/>
      <c r="FX220" s="146"/>
      <c r="FY220" s="146"/>
      <c r="FZ220" s="146"/>
      <c r="GA220" s="146"/>
      <c r="GB220" s="146"/>
      <c r="GC220" s="146"/>
      <c r="GD220" s="146"/>
      <c r="GE220" s="146"/>
      <c r="GF220" s="146"/>
      <c r="GG220" s="146"/>
      <c r="GH220" s="146"/>
      <c r="GI220" s="146"/>
      <c r="GJ220" s="146"/>
      <c r="GK220" s="146"/>
      <c r="GL220" s="146"/>
      <c r="GM220" s="146"/>
      <c r="GN220" s="146"/>
      <c r="GO220" s="146"/>
      <c r="GP220" s="146"/>
      <c r="GQ220" s="146"/>
      <c r="GR220" s="146"/>
      <c r="GS220" s="146"/>
      <c r="GT220" s="146"/>
      <c r="GU220" s="146"/>
      <c r="GV220" s="146"/>
      <c r="GW220" s="146"/>
      <c r="GX220" s="146"/>
      <c r="GY220" s="146"/>
      <c r="GZ220" s="146"/>
      <c r="HA220" s="146"/>
      <c r="HB220" s="146"/>
      <c r="HC220" s="146"/>
      <c r="HD220" s="146"/>
      <c r="HE220" s="146"/>
      <c r="HF220" s="146"/>
      <c r="HG220" s="146"/>
      <c r="HH220" s="146"/>
      <c r="HI220" s="146"/>
      <c r="HJ220" s="146"/>
      <c r="HK220" s="146"/>
      <c r="HL220" s="146"/>
      <c r="HM220" s="146"/>
      <c r="HN220" s="146"/>
      <c r="HO220" s="146"/>
      <c r="HP220" s="146"/>
      <c r="HQ220" s="146"/>
      <c r="HR220" s="146"/>
      <c r="HS220" s="146"/>
      <c r="HT220" s="146"/>
      <c r="HU220" s="146"/>
      <c r="HV220" s="146"/>
      <c r="HW220" s="146"/>
      <c r="HX220" s="146"/>
      <c r="HY220" s="146"/>
      <c r="HZ220" s="146"/>
      <c r="IA220" s="146"/>
      <c r="IB220" s="146"/>
      <c r="IC220" s="146"/>
      <c r="ID220" s="146"/>
      <c r="IE220" s="146"/>
      <c r="IF220" s="146"/>
      <c r="IG220" s="146"/>
      <c r="IH220" s="146"/>
      <c r="II220" s="146"/>
      <c r="IJ220" s="146"/>
      <c r="IK220" s="146"/>
      <c r="IL220" s="146"/>
      <c r="IM220" s="146"/>
      <c r="IN220" s="146"/>
      <c r="IO220" s="146"/>
      <c r="IP220" s="146"/>
      <c r="IQ220" s="146"/>
      <c r="IR220" s="146"/>
      <c r="IS220" s="146"/>
      <c r="IT220" s="146"/>
      <c r="IU220" s="146"/>
      <c r="IV220" s="146"/>
      <c r="IW220" s="146"/>
    </row>
    <row r="221" spans="1:257" s="431" customFormat="1" x14ac:dyDescent="0.25">
      <c r="A221" s="146"/>
      <c r="B221" s="146"/>
      <c r="C221" s="146"/>
      <c r="D221" s="147"/>
      <c r="E221" s="148"/>
      <c r="F221" s="148"/>
      <c r="G221" s="148"/>
      <c r="H221" s="148"/>
      <c r="I221" s="148"/>
      <c r="J221" s="148"/>
      <c r="K221" s="148"/>
      <c r="L221" s="148"/>
      <c r="M221" s="148"/>
      <c r="N221" s="149"/>
      <c r="O221" s="150"/>
      <c r="P221" s="150"/>
      <c r="Q221" s="476"/>
      <c r="R221" s="477"/>
      <c r="S221" s="477"/>
      <c r="T221" s="477"/>
      <c r="U221" s="477"/>
      <c r="V221" s="477"/>
      <c r="W221" s="477"/>
      <c r="X221" s="475"/>
      <c r="Y221" s="475"/>
      <c r="Z221" s="475"/>
      <c r="AA221" s="475"/>
      <c r="AB221" s="475"/>
      <c r="AC221" s="475"/>
      <c r="AD221" s="475"/>
      <c r="AE221" s="475"/>
      <c r="AF221" s="475"/>
      <c r="AG221" s="475"/>
      <c r="AH221" s="475"/>
      <c r="AI221" s="475"/>
      <c r="AJ221" s="475"/>
      <c r="AK221" s="475"/>
      <c r="AL221" s="475"/>
      <c r="AM221" s="475"/>
      <c r="AN221" s="475"/>
      <c r="AO221" s="475"/>
      <c r="AP221" s="475"/>
      <c r="AQ221" s="475"/>
      <c r="AR221" s="475"/>
      <c r="AS221" s="475"/>
      <c r="AT221" s="475"/>
      <c r="AU221" s="475"/>
      <c r="AV221" s="475"/>
      <c r="AW221" s="475"/>
      <c r="AX221" s="475"/>
      <c r="AY221" s="475"/>
      <c r="AZ221" s="475"/>
      <c r="BA221" s="475"/>
      <c r="BB221" s="475"/>
      <c r="BC221" s="475"/>
      <c r="BD221" s="475"/>
      <c r="BE221" s="475"/>
      <c r="BF221" s="475"/>
      <c r="BG221" s="475"/>
      <c r="BH221" s="475"/>
      <c r="BI221" s="475"/>
      <c r="BJ221" s="475"/>
      <c r="BK221" s="475"/>
      <c r="BL221" s="475"/>
      <c r="BM221" s="475"/>
      <c r="BN221" s="475"/>
      <c r="BO221" s="475"/>
      <c r="BP221" s="475"/>
      <c r="BQ221" s="475"/>
      <c r="BR221" s="475"/>
      <c r="BS221" s="475"/>
      <c r="BT221" s="475"/>
      <c r="BU221" s="475"/>
      <c r="BV221" s="475"/>
      <c r="BW221" s="475"/>
      <c r="BX221" s="475"/>
      <c r="BY221" s="475"/>
      <c r="BZ221" s="475"/>
      <c r="CA221" s="475"/>
      <c r="CB221" s="475"/>
      <c r="CC221" s="475"/>
      <c r="CD221" s="475"/>
      <c r="CE221" s="475"/>
      <c r="CF221" s="475"/>
      <c r="CG221" s="475"/>
      <c r="CH221" s="475"/>
      <c r="CI221" s="475"/>
      <c r="CJ221" s="475"/>
      <c r="CK221" s="475"/>
      <c r="CL221" s="475"/>
      <c r="CM221" s="475"/>
      <c r="CN221" s="475"/>
      <c r="CO221" s="475"/>
      <c r="CP221" s="475"/>
      <c r="CQ221" s="475"/>
      <c r="CR221" s="475"/>
      <c r="CS221" s="475"/>
      <c r="CT221" s="475"/>
      <c r="CU221" s="475"/>
      <c r="CV221" s="475"/>
      <c r="CW221" s="475"/>
      <c r="CX221" s="475"/>
      <c r="CY221" s="475"/>
      <c r="CZ221" s="475"/>
      <c r="DA221" s="475"/>
      <c r="DB221" s="475"/>
      <c r="DC221" s="475"/>
      <c r="DD221" s="475"/>
      <c r="DE221" s="475"/>
      <c r="DF221" s="475"/>
      <c r="DG221" s="475"/>
      <c r="DH221" s="475"/>
      <c r="DI221" s="475"/>
      <c r="DJ221" s="475"/>
      <c r="DK221" s="475"/>
      <c r="DL221" s="475"/>
      <c r="DM221" s="475"/>
      <c r="DN221" s="475"/>
      <c r="DO221" s="475"/>
      <c r="DP221" s="475"/>
      <c r="DQ221" s="475"/>
      <c r="DR221" s="475"/>
      <c r="DS221" s="475"/>
      <c r="DT221" s="475"/>
      <c r="DU221" s="475"/>
      <c r="DV221" s="475"/>
      <c r="DW221" s="475"/>
      <c r="DX221" s="475"/>
      <c r="DY221" s="475"/>
      <c r="DZ221" s="475"/>
      <c r="EA221" s="475"/>
      <c r="EB221" s="475"/>
      <c r="EC221" s="475"/>
      <c r="ED221" s="475"/>
      <c r="EE221" s="475"/>
      <c r="EF221" s="475"/>
      <c r="EG221" s="475"/>
      <c r="EH221" s="475"/>
      <c r="EI221" s="475"/>
      <c r="EJ221" s="475"/>
      <c r="EK221" s="475"/>
      <c r="EL221" s="475"/>
      <c r="EM221" s="475"/>
      <c r="EN221" s="475"/>
      <c r="EO221" s="475"/>
      <c r="EP221" s="475"/>
      <c r="EQ221" s="475"/>
      <c r="ER221" s="475"/>
      <c r="ES221" s="475"/>
      <c r="ET221" s="475"/>
      <c r="EU221" s="475"/>
      <c r="EV221" s="475"/>
      <c r="EW221" s="475"/>
      <c r="EX221" s="475"/>
      <c r="EY221" s="475"/>
      <c r="EZ221" s="475"/>
      <c r="FA221" s="475"/>
      <c r="FB221" s="475"/>
      <c r="FC221" s="475"/>
      <c r="FD221" s="475"/>
      <c r="FE221" s="475"/>
      <c r="FF221" s="475"/>
      <c r="FG221" s="475"/>
      <c r="FH221" s="475"/>
      <c r="FI221" s="475"/>
      <c r="FJ221" s="475"/>
      <c r="FK221" s="475"/>
      <c r="FL221" s="475"/>
      <c r="FM221" s="475"/>
      <c r="FN221" s="475"/>
      <c r="FO221" s="475"/>
      <c r="FP221" s="475"/>
      <c r="FQ221" s="475"/>
      <c r="FR221" s="475"/>
      <c r="FS221" s="475"/>
      <c r="FT221" s="475"/>
      <c r="FU221" s="475"/>
      <c r="FV221" s="475"/>
      <c r="FW221" s="475"/>
      <c r="FX221" s="475"/>
      <c r="FY221" s="475"/>
      <c r="FZ221" s="475"/>
      <c r="GA221" s="475"/>
      <c r="GB221" s="475"/>
      <c r="GC221" s="475"/>
      <c r="GD221" s="475"/>
      <c r="GE221" s="475"/>
      <c r="GF221" s="475"/>
      <c r="GG221" s="475"/>
      <c r="GH221" s="475"/>
      <c r="GI221" s="475"/>
      <c r="GJ221" s="475"/>
      <c r="GK221" s="475"/>
      <c r="GL221" s="475"/>
      <c r="GM221" s="475"/>
      <c r="GN221" s="475"/>
      <c r="GO221" s="475"/>
      <c r="GP221" s="475"/>
      <c r="GQ221" s="475"/>
      <c r="GR221" s="475"/>
      <c r="GS221" s="475"/>
      <c r="GT221" s="475"/>
      <c r="GU221" s="475"/>
      <c r="GV221" s="475"/>
      <c r="GW221" s="475"/>
      <c r="GX221" s="475"/>
      <c r="GY221" s="475"/>
      <c r="GZ221" s="475"/>
      <c r="HA221" s="475"/>
      <c r="HB221" s="475"/>
      <c r="HC221" s="475"/>
      <c r="HD221" s="475"/>
      <c r="HE221" s="475"/>
      <c r="HF221" s="475"/>
      <c r="HG221" s="475"/>
      <c r="HH221" s="475"/>
      <c r="HI221" s="475"/>
      <c r="HJ221" s="475"/>
      <c r="HK221" s="475"/>
      <c r="HL221" s="475"/>
      <c r="HM221" s="475"/>
      <c r="HN221" s="475"/>
      <c r="HO221" s="475"/>
      <c r="HP221" s="475"/>
      <c r="HQ221" s="475"/>
      <c r="HR221" s="475"/>
      <c r="HS221" s="475"/>
      <c r="HT221" s="475"/>
      <c r="HU221" s="475"/>
      <c r="HV221" s="475"/>
      <c r="HW221" s="475"/>
      <c r="HX221" s="475"/>
      <c r="HY221" s="475"/>
      <c r="HZ221" s="475"/>
      <c r="IA221" s="475"/>
      <c r="IB221" s="475"/>
      <c r="IC221" s="475"/>
      <c r="ID221" s="475"/>
      <c r="IE221" s="475"/>
      <c r="IF221" s="475"/>
      <c r="IG221" s="475"/>
      <c r="IH221" s="475"/>
      <c r="II221" s="475"/>
      <c r="IJ221" s="475"/>
      <c r="IK221" s="475"/>
      <c r="IL221" s="475"/>
      <c r="IM221" s="475"/>
      <c r="IN221" s="475"/>
      <c r="IO221" s="475"/>
      <c r="IP221" s="475"/>
      <c r="IQ221" s="475"/>
      <c r="IR221" s="475"/>
      <c r="IS221" s="475"/>
      <c r="IT221" s="475"/>
      <c r="IU221" s="475"/>
      <c r="IV221" s="475"/>
      <c r="IW221" s="475"/>
    </row>
    <row r="222" spans="1:257" x14ac:dyDescent="0.25">
      <c r="Q222" s="471"/>
      <c r="R222" s="234"/>
      <c r="S222" s="234"/>
      <c r="T222" s="234"/>
      <c r="U222" s="234"/>
      <c r="V222" s="234"/>
      <c r="W222" s="234"/>
      <c r="X222" s="431"/>
      <c r="Y222" s="431"/>
      <c r="Z222" s="431"/>
      <c r="AA222" s="431"/>
      <c r="AB222" s="431"/>
      <c r="AC222" s="431"/>
      <c r="AD222" s="431"/>
      <c r="AE222" s="431"/>
      <c r="AF222" s="431"/>
      <c r="AG222" s="431"/>
      <c r="AH222" s="431"/>
      <c r="AI222" s="431"/>
      <c r="AJ222" s="431"/>
      <c r="AK222" s="431"/>
      <c r="AL222" s="431"/>
      <c r="AM222" s="431"/>
      <c r="AN222" s="431"/>
      <c r="AO222" s="431"/>
      <c r="AP222" s="431"/>
      <c r="AQ222" s="431"/>
      <c r="AR222" s="431"/>
      <c r="AS222" s="431"/>
      <c r="AT222" s="431"/>
      <c r="AU222" s="431"/>
      <c r="AV222" s="431"/>
      <c r="AW222" s="431"/>
      <c r="AX222" s="431"/>
      <c r="AY222" s="431"/>
      <c r="AZ222" s="431"/>
      <c r="BA222" s="431"/>
      <c r="BB222" s="431"/>
      <c r="BC222" s="431"/>
      <c r="BD222" s="431"/>
      <c r="BE222" s="431"/>
      <c r="BF222" s="431"/>
      <c r="BG222" s="431"/>
      <c r="BH222" s="431"/>
      <c r="BI222" s="431"/>
      <c r="BJ222" s="431"/>
      <c r="BK222" s="431"/>
      <c r="BL222" s="431"/>
      <c r="BM222" s="431"/>
      <c r="BN222" s="431"/>
      <c r="BO222" s="431"/>
      <c r="BP222" s="431"/>
      <c r="BQ222" s="431"/>
      <c r="BR222" s="431"/>
      <c r="BS222" s="431"/>
      <c r="BT222" s="431"/>
      <c r="BU222" s="431"/>
      <c r="BV222" s="431"/>
      <c r="BW222" s="431"/>
      <c r="BX222" s="431"/>
      <c r="BY222" s="431"/>
      <c r="BZ222" s="431"/>
      <c r="CA222" s="431"/>
      <c r="CB222" s="431"/>
      <c r="CC222" s="431"/>
      <c r="CD222" s="431"/>
      <c r="CE222" s="431"/>
      <c r="CF222" s="431"/>
      <c r="CG222" s="431"/>
      <c r="CH222" s="431"/>
      <c r="CI222" s="431"/>
      <c r="CJ222" s="431"/>
      <c r="CK222" s="431"/>
      <c r="CL222" s="431"/>
      <c r="CM222" s="431"/>
      <c r="CN222" s="431"/>
      <c r="CO222" s="431"/>
      <c r="CP222" s="431"/>
      <c r="CQ222" s="431"/>
      <c r="CR222" s="431"/>
      <c r="CS222" s="431"/>
      <c r="CT222" s="431"/>
      <c r="CU222" s="431"/>
      <c r="CV222" s="431"/>
      <c r="CW222" s="431"/>
      <c r="CX222" s="431"/>
      <c r="CY222" s="431"/>
      <c r="CZ222" s="431"/>
      <c r="DA222" s="431"/>
      <c r="DB222" s="431"/>
      <c r="DC222" s="431"/>
      <c r="DD222" s="431"/>
      <c r="DE222" s="431"/>
      <c r="DF222" s="431"/>
      <c r="DG222" s="431"/>
      <c r="DH222" s="431"/>
      <c r="DI222" s="431"/>
      <c r="DJ222" s="431"/>
      <c r="DK222" s="431"/>
      <c r="DL222" s="431"/>
      <c r="DM222" s="431"/>
      <c r="DN222" s="431"/>
      <c r="DO222" s="431"/>
      <c r="DP222" s="431"/>
      <c r="DQ222" s="431"/>
      <c r="DR222" s="431"/>
      <c r="DS222" s="431"/>
      <c r="DT222" s="431"/>
      <c r="DU222" s="431"/>
      <c r="DV222" s="431"/>
      <c r="DW222" s="431"/>
      <c r="DX222" s="431"/>
      <c r="DY222" s="431"/>
      <c r="DZ222" s="431"/>
      <c r="EA222" s="431"/>
      <c r="EB222" s="431"/>
      <c r="EC222" s="431"/>
      <c r="ED222" s="431"/>
      <c r="EE222" s="431"/>
      <c r="EF222" s="431"/>
      <c r="EG222" s="431"/>
      <c r="EH222" s="431"/>
      <c r="EI222" s="431"/>
      <c r="EJ222" s="431"/>
      <c r="EK222" s="431"/>
      <c r="EL222" s="431"/>
      <c r="EM222" s="431"/>
      <c r="EN222" s="431"/>
      <c r="EO222" s="431"/>
      <c r="EP222" s="431"/>
      <c r="EQ222" s="431"/>
      <c r="ER222" s="431"/>
      <c r="ES222" s="431"/>
      <c r="ET222" s="431"/>
      <c r="EU222" s="431"/>
      <c r="EV222" s="431"/>
      <c r="EW222" s="431"/>
      <c r="EX222" s="431"/>
      <c r="EY222" s="431"/>
      <c r="EZ222" s="431"/>
      <c r="FA222" s="431"/>
      <c r="FB222" s="431"/>
      <c r="FC222" s="431"/>
      <c r="FD222" s="431"/>
      <c r="FE222" s="431"/>
      <c r="FF222" s="431"/>
      <c r="FG222" s="431"/>
      <c r="FH222" s="431"/>
      <c r="FI222" s="431"/>
      <c r="FJ222" s="431"/>
      <c r="FK222" s="431"/>
      <c r="FL222" s="431"/>
      <c r="FM222" s="431"/>
      <c r="FN222" s="431"/>
      <c r="FO222" s="431"/>
      <c r="FP222" s="431"/>
      <c r="FQ222" s="431"/>
      <c r="FR222" s="431"/>
      <c r="FS222" s="431"/>
      <c r="FT222" s="431"/>
      <c r="FU222" s="431"/>
      <c r="FV222" s="431"/>
      <c r="FW222" s="431"/>
      <c r="FX222" s="431"/>
      <c r="FY222" s="431"/>
      <c r="FZ222" s="431"/>
      <c r="GA222" s="431"/>
      <c r="GB222" s="431"/>
      <c r="GC222" s="431"/>
      <c r="GD222" s="431"/>
      <c r="GE222" s="431"/>
      <c r="GF222" s="431"/>
      <c r="GG222" s="431"/>
      <c r="GH222" s="431"/>
      <c r="GI222" s="431"/>
      <c r="GJ222" s="431"/>
      <c r="GK222" s="431"/>
      <c r="GL222" s="431"/>
      <c r="GM222" s="431"/>
      <c r="GN222" s="431"/>
      <c r="GO222" s="431"/>
      <c r="GP222" s="431"/>
      <c r="GQ222" s="431"/>
      <c r="GR222" s="431"/>
      <c r="GS222" s="431"/>
      <c r="GT222" s="431"/>
      <c r="GU222" s="431"/>
      <c r="GV222" s="431"/>
      <c r="GW222" s="431"/>
      <c r="GX222" s="431"/>
      <c r="GY222" s="431"/>
      <c r="GZ222" s="431"/>
      <c r="HA222" s="431"/>
      <c r="HB222" s="431"/>
      <c r="HC222" s="431"/>
      <c r="HD222" s="431"/>
      <c r="HE222" s="431"/>
      <c r="HF222" s="431"/>
      <c r="HG222" s="431"/>
      <c r="HH222" s="431"/>
      <c r="HI222" s="431"/>
      <c r="HJ222" s="431"/>
      <c r="HK222" s="431"/>
      <c r="HL222" s="431"/>
      <c r="HM222" s="431"/>
      <c r="HN222" s="431"/>
      <c r="HO222" s="431"/>
      <c r="HP222" s="431"/>
      <c r="HQ222" s="431"/>
      <c r="HR222" s="431"/>
      <c r="HS222" s="431"/>
      <c r="HT222" s="431"/>
      <c r="HU222" s="431"/>
      <c r="HV222" s="431"/>
      <c r="HW222" s="431"/>
      <c r="HX222" s="431"/>
      <c r="HY222" s="431"/>
      <c r="HZ222" s="431"/>
      <c r="IA222" s="431"/>
      <c r="IB222" s="431"/>
      <c r="IC222" s="431"/>
      <c r="ID222" s="431"/>
      <c r="IE222" s="431"/>
      <c r="IF222" s="431"/>
      <c r="IG222" s="431"/>
      <c r="IH222" s="431"/>
      <c r="II222" s="431"/>
      <c r="IJ222" s="431"/>
      <c r="IK222" s="431"/>
      <c r="IL222" s="431"/>
      <c r="IM222" s="431"/>
      <c r="IN222" s="431"/>
      <c r="IO222" s="431"/>
      <c r="IP222" s="431"/>
      <c r="IQ222" s="431"/>
      <c r="IR222" s="431"/>
      <c r="IS222" s="431"/>
      <c r="IT222" s="431"/>
      <c r="IU222" s="431"/>
      <c r="IV222" s="431"/>
      <c r="IW222" s="431"/>
    </row>
    <row r="223" spans="1:257" s="179" customFormat="1" x14ac:dyDescent="0.25">
      <c r="A223" s="146"/>
      <c r="B223" s="146"/>
      <c r="C223" s="146"/>
      <c r="D223" s="147"/>
      <c r="E223" s="148"/>
      <c r="F223" s="148"/>
      <c r="G223" s="148"/>
      <c r="H223" s="148"/>
      <c r="I223" s="148"/>
      <c r="J223" s="148"/>
      <c r="K223" s="148"/>
      <c r="L223" s="148"/>
      <c r="M223" s="148"/>
      <c r="N223" s="149"/>
      <c r="O223" s="150"/>
      <c r="P223" s="150"/>
      <c r="Q223" s="468"/>
      <c r="R223" s="151"/>
      <c r="S223" s="151"/>
      <c r="T223" s="151"/>
      <c r="U223" s="151"/>
      <c r="V223" s="151"/>
      <c r="W223" s="151"/>
      <c r="X223" s="146"/>
      <c r="Y223" s="146"/>
      <c r="Z223" s="146"/>
      <c r="AA223" s="146"/>
      <c r="AB223" s="146"/>
      <c r="AC223" s="146"/>
      <c r="AD223" s="146"/>
      <c r="AE223" s="146"/>
      <c r="AF223" s="146"/>
      <c r="AG223" s="146"/>
      <c r="AH223" s="146"/>
      <c r="AI223" s="146"/>
      <c r="AJ223" s="146"/>
      <c r="AK223" s="146"/>
      <c r="AL223" s="146"/>
      <c r="AM223" s="146"/>
      <c r="AN223" s="146"/>
      <c r="AO223" s="146"/>
      <c r="AP223" s="146"/>
      <c r="AQ223" s="146"/>
      <c r="AR223" s="146"/>
      <c r="AS223" s="146"/>
      <c r="AT223" s="146"/>
      <c r="AU223" s="146"/>
      <c r="AV223" s="146"/>
      <c r="AW223" s="146"/>
      <c r="AX223" s="146"/>
      <c r="AY223" s="146"/>
      <c r="AZ223" s="146"/>
      <c r="BA223" s="146"/>
      <c r="BB223" s="146"/>
      <c r="BC223" s="146"/>
      <c r="BD223" s="146"/>
      <c r="BE223" s="146"/>
      <c r="BF223" s="146"/>
      <c r="BG223" s="146"/>
      <c r="BH223" s="146"/>
      <c r="BI223" s="146"/>
      <c r="BJ223" s="146"/>
      <c r="BK223" s="146"/>
      <c r="BL223" s="146"/>
      <c r="BM223" s="146"/>
      <c r="BN223" s="146"/>
      <c r="BO223" s="146"/>
      <c r="BP223" s="146"/>
      <c r="BQ223" s="146"/>
      <c r="BR223" s="146"/>
      <c r="BS223" s="146"/>
      <c r="BT223" s="146"/>
      <c r="BU223" s="146"/>
      <c r="BV223" s="146"/>
      <c r="BW223" s="146"/>
      <c r="BX223" s="146"/>
      <c r="BY223" s="146"/>
      <c r="BZ223" s="146"/>
      <c r="CA223" s="146"/>
      <c r="CB223" s="146"/>
      <c r="CC223" s="146"/>
      <c r="CD223" s="146"/>
      <c r="CE223" s="146"/>
      <c r="CF223" s="146"/>
      <c r="CG223" s="146"/>
      <c r="CH223" s="146"/>
      <c r="CI223" s="146"/>
      <c r="CJ223" s="146"/>
      <c r="CK223" s="146"/>
      <c r="CL223" s="146"/>
      <c r="CM223" s="146"/>
      <c r="CN223" s="146"/>
      <c r="CO223" s="146"/>
      <c r="CP223" s="146"/>
      <c r="CQ223" s="146"/>
      <c r="CR223" s="146"/>
      <c r="CS223" s="146"/>
      <c r="CT223" s="146"/>
      <c r="CU223" s="146"/>
      <c r="CV223" s="146"/>
      <c r="CW223" s="146"/>
      <c r="CX223" s="146"/>
      <c r="CY223" s="146"/>
      <c r="CZ223" s="146"/>
      <c r="DA223" s="146"/>
      <c r="DB223" s="146"/>
      <c r="DC223" s="146"/>
      <c r="DD223" s="146"/>
      <c r="DE223" s="146"/>
      <c r="DF223" s="146"/>
      <c r="DG223" s="146"/>
      <c r="DH223" s="146"/>
      <c r="DI223" s="146"/>
      <c r="DJ223" s="146"/>
      <c r="DK223" s="146"/>
      <c r="DL223" s="146"/>
      <c r="DM223" s="146"/>
      <c r="DN223" s="146"/>
      <c r="DO223" s="146"/>
      <c r="DP223" s="146"/>
      <c r="DQ223" s="146"/>
      <c r="DR223" s="146"/>
      <c r="DS223" s="146"/>
      <c r="DT223" s="146"/>
      <c r="DU223" s="146"/>
      <c r="DV223" s="146"/>
      <c r="DW223" s="146"/>
      <c r="DX223" s="146"/>
      <c r="DY223" s="146"/>
      <c r="DZ223" s="146"/>
      <c r="EA223" s="146"/>
      <c r="EB223" s="146"/>
      <c r="EC223" s="146"/>
      <c r="ED223" s="146"/>
      <c r="EE223" s="146"/>
      <c r="EF223" s="146"/>
      <c r="EG223" s="146"/>
      <c r="EH223" s="146"/>
      <c r="EI223" s="146"/>
      <c r="EJ223" s="146"/>
      <c r="EK223" s="146"/>
      <c r="EL223" s="146"/>
      <c r="EM223" s="146"/>
      <c r="EN223" s="146"/>
      <c r="EO223" s="146"/>
      <c r="EP223" s="146"/>
      <c r="EQ223" s="146"/>
      <c r="ER223" s="146"/>
      <c r="ES223" s="146"/>
      <c r="ET223" s="146"/>
      <c r="EU223" s="146"/>
      <c r="EV223" s="146"/>
      <c r="EW223" s="146"/>
      <c r="EX223" s="146"/>
      <c r="EY223" s="146"/>
      <c r="EZ223" s="146"/>
      <c r="FA223" s="146"/>
      <c r="FB223" s="146"/>
      <c r="FC223" s="146"/>
      <c r="FD223" s="146"/>
      <c r="FE223" s="146"/>
      <c r="FF223" s="146"/>
      <c r="FG223" s="146"/>
      <c r="FH223" s="146"/>
      <c r="FI223" s="146"/>
      <c r="FJ223" s="146"/>
      <c r="FK223" s="146"/>
      <c r="FL223" s="146"/>
      <c r="FM223" s="146"/>
      <c r="FN223" s="146"/>
      <c r="FO223" s="146"/>
      <c r="FP223" s="146"/>
      <c r="FQ223" s="146"/>
      <c r="FR223" s="146"/>
      <c r="FS223" s="146"/>
      <c r="FT223" s="146"/>
      <c r="FU223" s="146"/>
      <c r="FV223" s="146"/>
      <c r="FW223" s="146"/>
      <c r="FX223" s="146"/>
      <c r="FY223" s="146"/>
      <c r="FZ223" s="146"/>
      <c r="GA223" s="146"/>
      <c r="GB223" s="146"/>
      <c r="GC223" s="146"/>
      <c r="GD223" s="146"/>
      <c r="GE223" s="146"/>
      <c r="GF223" s="146"/>
      <c r="GG223" s="146"/>
      <c r="GH223" s="146"/>
      <c r="GI223" s="146"/>
      <c r="GJ223" s="146"/>
      <c r="GK223" s="146"/>
      <c r="GL223" s="146"/>
      <c r="GM223" s="146"/>
      <c r="GN223" s="146"/>
      <c r="GO223" s="146"/>
      <c r="GP223" s="146"/>
      <c r="GQ223" s="146"/>
      <c r="GR223" s="146"/>
      <c r="GS223" s="146"/>
      <c r="GT223" s="146"/>
      <c r="GU223" s="146"/>
      <c r="GV223" s="146"/>
      <c r="GW223" s="146"/>
      <c r="GX223" s="146"/>
      <c r="GY223" s="146"/>
      <c r="GZ223" s="146"/>
      <c r="HA223" s="146"/>
      <c r="HB223" s="146"/>
      <c r="HC223" s="146"/>
      <c r="HD223" s="146"/>
      <c r="HE223" s="146"/>
      <c r="HF223" s="146"/>
      <c r="HG223" s="146"/>
      <c r="HH223" s="146"/>
      <c r="HI223" s="146"/>
      <c r="HJ223" s="146"/>
      <c r="HK223" s="146"/>
      <c r="HL223" s="146"/>
      <c r="HM223" s="146"/>
      <c r="HN223" s="146"/>
      <c r="HO223" s="146"/>
      <c r="HP223" s="146"/>
      <c r="HQ223" s="146"/>
      <c r="HR223" s="146"/>
      <c r="HS223" s="146"/>
      <c r="HT223" s="146"/>
      <c r="HU223" s="146"/>
      <c r="HV223" s="146"/>
      <c r="HW223" s="146"/>
      <c r="HX223" s="146"/>
      <c r="HY223" s="146"/>
      <c r="HZ223" s="146"/>
      <c r="IA223" s="146"/>
      <c r="IB223" s="146"/>
      <c r="IC223" s="146"/>
      <c r="ID223" s="146"/>
      <c r="IE223" s="146"/>
      <c r="IF223" s="146"/>
      <c r="IG223" s="146"/>
      <c r="IH223" s="146"/>
      <c r="II223" s="146"/>
      <c r="IJ223" s="146"/>
      <c r="IK223" s="146"/>
      <c r="IL223" s="146"/>
      <c r="IM223" s="146"/>
      <c r="IN223" s="146"/>
      <c r="IO223" s="146"/>
      <c r="IP223" s="146"/>
      <c r="IQ223" s="146"/>
      <c r="IR223" s="146"/>
      <c r="IS223" s="146"/>
      <c r="IT223" s="146"/>
      <c r="IU223" s="146"/>
      <c r="IV223" s="146"/>
      <c r="IW223" s="146"/>
    </row>
    <row r="224" spans="1:257" s="179" customFormat="1" x14ac:dyDescent="0.25">
      <c r="A224" s="146"/>
      <c r="B224" s="146"/>
      <c r="C224" s="146"/>
      <c r="D224" s="147"/>
      <c r="E224" s="148"/>
      <c r="F224" s="148"/>
      <c r="G224" s="148"/>
      <c r="H224" s="148"/>
      <c r="I224" s="148"/>
      <c r="J224" s="148"/>
      <c r="K224" s="148"/>
      <c r="L224" s="148"/>
      <c r="M224" s="148"/>
      <c r="N224" s="149"/>
      <c r="O224" s="150"/>
      <c r="P224" s="150"/>
      <c r="Q224" s="478"/>
      <c r="R224" s="178"/>
      <c r="S224" s="178"/>
      <c r="T224" s="178"/>
      <c r="U224" s="178"/>
      <c r="V224" s="178"/>
      <c r="W224" s="178"/>
    </row>
    <row r="225" spans="1:257" x14ac:dyDescent="0.25">
      <c r="Q225" s="178"/>
      <c r="R225" s="178"/>
      <c r="S225" s="178"/>
      <c r="T225" s="178"/>
      <c r="U225" s="178"/>
      <c r="V225" s="178"/>
      <c r="W225" s="178"/>
      <c r="X225" s="179"/>
      <c r="Y225" s="179"/>
      <c r="Z225" s="179"/>
      <c r="AA225" s="179"/>
      <c r="AB225" s="179"/>
      <c r="AC225" s="179"/>
      <c r="AD225" s="179"/>
      <c r="AE225" s="179"/>
      <c r="AF225" s="179"/>
      <c r="AG225" s="179"/>
      <c r="AH225" s="179"/>
      <c r="AI225" s="179"/>
      <c r="AJ225" s="179"/>
      <c r="AK225" s="179"/>
      <c r="AL225" s="179"/>
      <c r="AM225" s="179"/>
      <c r="AN225" s="179"/>
      <c r="AO225" s="179"/>
      <c r="AP225" s="179"/>
      <c r="AQ225" s="179"/>
      <c r="AR225" s="179"/>
      <c r="AS225" s="179"/>
      <c r="AT225" s="179"/>
      <c r="AU225" s="179"/>
      <c r="AV225" s="179"/>
      <c r="AW225" s="179"/>
      <c r="AX225" s="179"/>
      <c r="AY225" s="179"/>
      <c r="AZ225" s="179"/>
      <c r="BA225" s="179"/>
      <c r="BB225" s="179"/>
      <c r="BC225" s="179"/>
      <c r="BD225" s="179"/>
      <c r="BE225" s="179"/>
      <c r="BF225" s="179"/>
      <c r="BG225" s="179"/>
      <c r="BH225" s="179"/>
      <c r="BI225" s="179"/>
      <c r="BJ225" s="179"/>
      <c r="BK225" s="179"/>
      <c r="BL225" s="179"/>
      <c r="BM225" s="179"/>
      <c r="BN225" s="179"/>
      <c r="BO225" s="179"/>
      <c r="BP225" s="179"/>
      <c r="BQ225" s="179"/>
      <c r="BR225" s="179"/>
      <c r="BS225" s="179"/>
      <c r="BT225" s="179"/>
      <c r="BU225" s="179"/>
      <c r="BV225" s="179"/>
      <c r="BW225" s="179"/>
      <c r="BX225" s="179"/>
      <c r="BY225" s="179"/>
      <c r="BZ225" s="179"/>
      <c r="CA225" s="179"/>
      <c r="CB225" s="179"/>
      <c r="CC225" s="179"/>
      <c r="CD225" s="179"/>
      <c r="CE225" s="179"/>
      <c r="CF225" s="179"/>
      <c r="CG225" s="179"/>
      <c r="CH225" s="179"/>
      <c r="CI225" s="179"/>
      <c r="CJ225" s="179"/>
      <c r="CK225" s="179"/>
      <c r="CL225" s="179"/>
      <c r="CM225" s="179"/>
      <c r="CN225" s="179"/>
      <c r="CO225" s="179"/>
      <c r="CP225" s="179"/>
      <c r="CQ225" s="179"/>
      <c r="CR225" s="179"/>
      <c r="CS225" s="179"/>
      <c r="CT225" s="179"/>
      <c r="CU225" s="179"/>
      <c r="CV225" s="179"/>
      <c r="CW225" s="179"/>
      <c r="CX225" s="179"/>
      <c r="CY225" s="179"/>
      <c r="CZ225" s="179"/>
      <c r="DA225" s="179"/>
      <c r="DB225" s="179"/>
      <c r="DC225" s="179"/>
      <c r="DD225" s="179"/>
      <c r="DE225" s="179"/>
      <c r="DF225" s="179"/>
      <c r="DG225" s="179"/>
      <c r="DH225" s="179"/>
      <c r="DI225" s="179"/>
      <c r="DJ225" s="179"/>
      <c r="DK225" s="179"/>
      <c r="DL225" s="179"/>
      <c r="DM225" s="179"/>
      <c r="DN225" s="179"/>
      <c r="DO225" s="179"/>
      <c r="DP225" s="179"/>
      <c r="DQ225" s="179"/>
      <c r="DR225" s="179"/>
      <c r="DS225" s="179"/>
      <c r="DT225" s="179"/>
      <c r="DU225" s="179"/>
      <c r="DV225" s="179"/>
      <c r="DW225" s="179"/>
      <c r="DX225" s="179"/>
      <c r="DY225" s="179"/>
      <c r="DZ225" s="179"/>
      <c r="EA225" s="179"/>
      <c r="EB225" s="179"/>
      <c r="EC225" s="179"/>
      <c r="ED225" s="179"/>
      <c r="EE225" s="179"/>
      <c r="EF225" s="179"/>
      <c r="EG225" s="179"/>
      <c r="EH225" s="179"/>
      <c r="EI225" s="179"/>
      <c r="EJ225" s="179"/>
      <c r="EK225" s="179"/>
      <c r="EL225" s="179"/>
      <c r="EM225" s="179"/>
      <c r="EN225" s="179"/>
      <c r="EO225" s="179"/>
      <c r="EP225" s="179"/>
      <c r="EQ225" s="179"/>
      <c r="ER225" s="179"/>
      <c r="ES225" s="179"/>
      <c r="ET225" s="179"/>
      <c r="EU225" s="179"/>
      <c r="EV225" s="179"/>
      <c r="EW225" s="179"/>
      <c r="EX225" s="179"/>
      <c r="EY225" s="179"/>
      <c r="EZ225" s="179"/>
      <c r="FA225" s="179"/>
      <c r="FB225" s="179"/>
      <c r="FC225" s="179"/>
      <c r="FD225" s="179"/>
      <c r="FE225" s="179"/>
      <c r="FF225" s="179"/>
      <c r="FG225" s="179"/>
      <c r="FH225" s="179"/>
      <c r="FI225" s="179"/>
      <c r="FJ225" s="179"/>
      <c r="FK225" s="179"/>
      <c r="FL225" s="179"/>
      <c r="FM225" s="179"/>
      <c r="FN225" s="179"/>
      <c r="FO225" s="179"/>
      <c r="FP225" s="179"/>
      <c r="FQ225" s="179"/>
      <c r="FR225" s="179"/>
      <c r="FS225" s="179"/>
      <c r="FT225" s="179"/>
      <c r="FU225" s="179"/>
      <c r="FV225" s="179"/>
      <c r="FW225" s="179"/>
      <c r="FX225" s="179"/>
      <c r="FY225" s="179"/>
      <c r="FZ225" s="179"/>
      <c r="GA225" s="179"/>
      <c r="GB225" s="179"/>
      <c r="GC225" s="179"/>
      <c r="GD225" s="179"/>
      <c r="GE225" s="179"/>
      <c r="GF225" s="179"/>
      <c r="GG225" s="179"/>
      <c r="GH225" s="179"/>
      <c r="GI225" s="179"/>
      <c r="GJ225" s="179"/>
      <c r="GK225" s="179"/>
      <c r="GL225" s="179"/>
      <c r="GM225" s="179"/>
      <c r="GN225" s="179"/>
      <c r="GO225" s="179"/>
      <c r="GP225" s="179"/>
      <c r="GQ225" s="179"/>
      <c r="GR225" s="179"/>
      <c r="GS225" s="179"/>
      <c r="GT225" s="179"/>
      <c r="GU225" s="179"/>
      <c r="GV225" s="179"/>
      <c r="GW225" s="179"/>
      <c r="GX225" s="179"/>
      <c r="GY225" s="179"/>
      <c r="GZ225" s="179"/>
      <c r="HA225" s="179"/>
      <c r="HB225" s="179"/>
      <c r="HC225" s="179"/>
      <c r="HD225" s="179"/>
      <c r="HE225" s="179"/>
      <c r="HF225" s="179"/>
      <c r="HG225" s="179"/>
      <c r="HH225" s="179"/>
      <c r="HI225" s="179"/>
      <c r="HJ225" s="179"/>
      <c r="HK225" s="179"/>
      <c r="HL225" s="179"/>
      <c r="HM225" s="179"/>
      <c r="HN225" s="179"/>
      <c r="HO225" s="179"/>
      <c r="HP225" s="179"/>
      <c r="HQ225" s="179"/>
      <c r="HR225" s="179"/>
      <c r="HS225" s="179"/>
      <c r="HT225" s="179"/>
      <c r="HU225" s="179"/>
      <c r="HV225" s="179"/>
      <c r="HW225" s="179"/>
      <c r="HX225" s="179"/>
      <c r="HY225" s="179"/>
      <c r="HZ225" s="179"/>
      <c r="IA225" s="179"/>
      <c r="IB225" s="179"/>
      <c r="IC225" s="179"/>
      <c r="ID225" s="179"/>
      <c r="IE225" s="179"/>
      <c r="IF225" s="179"/>
      <c r="IG225" s="179"/>
      <c r="IH225" s="179"/>
      <c r="II225" s="179"/>
      <c r="IJ225" s="179"/>
      <c r="IK225" s="179"/>
      <c r="IL225" s="179"/>
      <c r="IM225" s="179"/>
      <c r="IN225" s="179"/>
      <c r="IO225" s="179"/>
      <c r="IP225" s="179"/>
      <c r="IQ225" s="179"/>
      <c r="IR225" s="179"/>
      <c r="IS225" s="179"/>
      <c r="IT225" s="179"/>
      <c r="IU225" s="179"/>
      <c r="IV225" s="179"/>
    </row>
    <row r="226" spans="1:257" s="179" customFormat="1" x14ac:dyDescent="0.25">
      <c r="A226" s="146"/>
      <c r="B226" s="146"/>
      <c r="C226" s="146"/>
      <c r="D226" s="147"/>
      <c r="E226" s="148"/>
      <c r="F226" s="148"/>
      <c r="G226" s="148"/>
      <c r="H226" s="148"/>
      <c r="I226" s="148"/>
      <c r="J226" s="148"/>
      <c r="K226" s="148"/>
      <c r="L226" s="148"/>
      <c r="M226" s="148"/>
      <c r="N226" s="149"/>
      <c r="O226" s="150"/>
      <c r="P226" s="150"/>
      <c r="Q226" s="468"/>
      <c r="R226" s="151"/>
      <c r="S226" s="151"/>
      <c r="T226" s="151"/>
      <c r="U226" s="151"/>
      <c r="V226" s="151"/>
      <c r="W226" s="151"/>
      <c r="X226" s="146"/>
      <c r="Y226" s="146"/>
      <c r="Z226" s="146"/>
      <c r="AA226" s="146"/>
      <c r="AB226" s="146"/>
      <c r="AC226" s="146"/>
      <c r="AD226" s="146"/>
      <c r="AE226" s="146"/>
      <c r="AF226" s="146"/>
      <c r="AG226" s="146"/>
      <c r="AH226" s="146"/>
      <c r="AI226" s="146"/>
      <c r="AJ226" s="146"/>
      <c r="AK226" s="146"/>
      <c r="AL226" s="146"/>
      <c r="AM226" s="146"/>
      <c r="AN226" s="146"/>
      <c r="AO226" s="146"/>
      <c r="AP226" s="146"/>
      <c r="AQ226" s="146"/>
      <c r="AR226" s="146"/>
      <c r="AS226" s="146"/>
      <c r="AT226" s="146"/>
      <c r="AU226" s="146"/>
      <c r="AV226" s="146"/>
      <c r="AW226" s="146"/>
      <c r="AX226" s="146"/>
      <c r="AY226" s="146"/>
      <c r="AZ226" s="146"/>
      <c r="BA226" s="146"/>
      <c r="BB226" s="146"/>
      <c r="BC226" s="146"/>
      <c r="BD226" s="146"/>
      <c r="BE226" s="146"/>
      <c r="BF226" s="146"/>
      <c r="BG226" s="146"/>
      <c r="BH226" s="146"/>
      <c r="BI226" s="146"/>
      <c r="BJ226" s="146"/>
      <c r="BK226" s="146"/>
      <c r="BL226" s="146"/>
      <c r="BM226" s="146"/>
      <c r="BN226" s="146"/>
      <c r="BO226" s="146"/>
      <c r="BP226" s="146"/>
      <c r="BQ226" s="146"/>
      <c r="BR226" s="146"/>
      <c r="BS226" s="146"/>
      <c r="BT226" s="146"/>
      <c r="BU226" s="146"/>
      <c r="BV226" s="146"/>
      <c r="BW226" s="146"/>
      <c r="BX226" s="146"/>
      <c r="BY226" s="146"/>
      <c r="BZ226" s="146"/>
      <c r="CA226" s="146"/>
      <c r="CB226" s="146"/>
      <c r="CC226" s="146"/>
      <c r="CD226" s="146"/>
      <c r="CE226" s="146"/>
      <c r="CF226" s="146"/>
      <c r="CG226" s="146"/>
      <c r="CH226" s="146"/>
      <c r="CI226" s="146"/>
      <c r="CJ226" s="146"/>
      <c r="CK226" s="146"/>
      <c r="CL226" s="146"/>
      <c r="CM226" s="146"/>
      <c r="CN226" s="146"/>
      <c r="CO226" s="146"/>
      <c r="CP226" s="146"/>
      <c r="CQ226" s="146"/>
      <c r="CR226" s="146"/>
      <c r="CS226" s="146"/>
      <c r="CT226" s="146"/>
      <c r="CU226" s="146"/>
      <c r="CV226" s="146"/>
      <c r="CW226" s="146"/>
      <c r="CX226" s="146"/>
      <c r="CY226" s="146"/>
      <c r="CZ226" s="146"/>
      <c r="DA226" s="146"/>
      <c r="DB226" s="146"/>
      <c r="DC226" s="146"/>
      <c r="DD226" s="146"/>
      <c r="DE226" s="146"/>
      <c r="DF226" s="146"/>
      <c r="DG226" s="146"/>
      <c r="DH226" s="146"/>
      <c r="DI226" s="146"/>
      <c r="DJ226" s="146"/>
      <c r="DK226" s="146"/>
      <c r="DL226" s="146"/>
      <c r="DM226" s="146"/>
      <c r="DN226" s="146"/>
      <c r="DO226" s="146"/>
      <c r="DP226" s="146"/>
      <c r="DQ226" s="146"/>
      <c r="DR226" s="146"/>
      <c r="DS226" s="146"/>
      <c r="DT226" s="146"/>
      <c r="DU226" s="146"/>
      <c r="DV226" s="146"/>
      <c r="DW226" s="146"/>
      <c r="DX226" s="146"/>
      <c r="DY226" s="146"/>
      <c r="DZ226" s="146"/>
      <c r="EA226" s="146"/>
      <c r="EB226" s="146"/>
      <c r="EC226" s="146"/>
      <c r="ED226" s="146"/>
      <c r="EE226" s="146"/>
      <c r="EF226" s="146"/>
      <c r="EG226" s="146"/>
      <c r="EH226" s="146"/>
      <c r="EI226" s="146"/>
      <c r="EJ226" s="146"/>
      <c r="EK226" s="146"/>
      <c r="EL226" s="146"/>
      <c r="EM226" s="146"/>
      <c r="EN226" s="146"/>
      <c r="EO226" s="146"/>
      <c r="EP226" s="146"/>
      <c r="EQ226" s="146"/>
      <c r="ER226" s="146"/>
      <c r="ES226" s="146"/>
      <c r="ET226" s="146"/>
      <c r="EU226" s="146"/>
      <c r="EV226" s="146"/>
      <c r="EW226" s="146"/>
      <c r="EX226" s="146"/>
      <c r="EY226" s="146"/>
      <c r="EZ226" s="146"/>
      <c r="FA226" s="146"/>
      <c r="FB226" s="146"/>
      <c r="FC226" s="146"/>
      <c r="FD226" s="146"/>
      <c r="FE226" s="146"/>
      <c r="FF226" s="146"/>
      <c r="FG226" s="146"/>
      <c r="FH226" s="146"/>
      <c r="FI226" s="146"/>
      <c r="FJ226" s="146"/>
      <c r="FK226" s="146"/>
      <c r="FL226" s="146"/>
      <c r="FM226" s="146"/>
      <c r="FN226" s="146"/>
      <c r="FO226" s="146"/>
      <c r="FP226" s="146"/>
      <c r="FQ226" s="146"/>
      <c r="FR226" s="146"/>
      <c r="FS226" s="146"/>
      <c r="FT226" s="146"/>
      <c r="FU226" s="146"/>
      <c r="FV226" s="146"/>
      <c r="FW226" s="146"/>
      <c r="FX226" s="146"/>
      <c r="FY226" s="146"/>
      <c r="FZ226" s="146"/>
      <c r="GA226" s="146"/>
      <c r="GB226" s="146"/>
      <c r="GC226" s="146"/>
      <c r="GD226" s="146"/>
      <c r="GE226" s="146"/>
      <c r="GF226" s="146"/>
      <c r="GG226" s="146"/>
      <c r="GH226" s="146"/>
      <c r="GI226" s="146"/>
      <c r="GJ226" s="146"/>
      <c r="GK226" s="146"/>
      <c r="GL226" s="146"/>
      <c r="GM226" s="146"/>
      <c r="GN226" s="146"/>
      <c r="GO226" s="146"/>
      <c r="GP226" s="146"/>
      <c r="GQ226" s="146"/>
      <c r="GR226" s="146"/>
      <c r="GS226" s="146"/>
      <c r="GT226" s="146"/>
      <c r="GU226" s="146"/>
      <c r="GV226" s="146"/>
      <c r="GW226" s="146"/>
      <c r="GX226" s="146"/>
      <c r="GY226" s="146"/>
      <c r="GZ226" s="146"/>
      <c r="HA226" s="146"/>
      <c r="HB226" s="146"/>
      <c r="HC226" s="146"/>
      <c r="HD226" s="146"/>
      <c r="HE226" s="146"/>
      <c r="HF226" s="146"/>
      <c r="HG226" s="146"/>
      <c r="HH226" s="146"/>
      <c r="HI226" s="146"/>
      <c r="HJ226" s="146"/>
      <c r="HK226" s="146"/>
      <c r="HL226" s="146"/>
      <c r="HM226" s="146"/>
      <c r="HN226" s="146"/>
      <c r="HO226" s="146"/>
      <c r="HP226" s="146"/>
      <c r="HQ226" s="146"/>
      <c r="HR226" s="146"/>
      <c r="HS226" s="146"/>
      <c r="HT226" s="146"/>
      <c r="HU226" s="146"/>
      <c r="HV226" s="146"/>
      <c r="HW226" s="146"/>
      <c r="HX226" s="146"/>
      <c r="HY226" s="146"/>
      <c r="HZ226" s="146"/>
      <c r="IA226" s="146"/>
      <c r="IB226" s="146"/>
      <c r="IC226" s="146"/>
      <c r="ID226" s="146"/>
      <c r="IE226" s="146"/>
      <c r="IF226" s="146"/>
      <c r="IG226" s="146"/>
      <c r="IH226" s="146"/>
      <c r="II226" s="146"/>
      <c r="IJ226" s="146"/>
      <c r="IK226" s="146"/>
      <c r="IL226" s="146"/>
      <c r="IM226" s="146"/>
      <c r="IN226" s="146"/>
      <c r="IO226" s="146"/>
      <c r="IP226" s="146"/>
      <c r="IQ226" s="146"/>
      <c r="IR226" s="146"/>
      <c r="IS226" s="146"/>
      <c r="IT226" s="146"/>
      <c r="IU226" s="146"/>
      <c r="IV226" s="146"/>
      <c r="IW226" s="146"/>
    </row>
    <row r="227" spans="1:257" s="138" customFormat="1" x14ac:dyDescent="0.25">
      <c r="A227" s="146"/>
      <c r="B227" s="146"/>
      <c r="C227" s="146"/>
      <c r="D227" s="147"/>
      <c r="E227" s="148"/>
      <c r="F227" s="148"/>
      <c r="G227" s="148"/>
      <c r="H227" s="148"/>
      <c r="I227" s="148"/>
      <c r="J227" s="148"/>
      <c r="K227" s="148"/>
      <c r="L227" s="148"/>
      <c r="M227" s="148"/>
      <c r="N227" s="149"/>
      <c r="O227" s="150"/>
      <c r="P227" s="150"/>
      <c r="Q227" s="178"/>
      <c r="R227" s="178"/>
      <c r="S227" s="178"/>
      <c r="T227" s="178"/>
      <c r="U227" s="178"/>
      <c r="V227" s="178"/>
      <c r="W227" s="178"/>
      <c r="X227" s="179"/>
      <c r="Y227" s="179"/>
      <c r="Z227" s="179"/>
      <c r="AA227" s="179"/>
      <c r="AB227" s="179"/>
      <c r="AC227" s="179"/>
      <c r="AD227" s="179"/>
      <c r="AE227" s="179"/>
      <c r="AF227" s="179"/>
      <c r="AG227" s="179"/>
      <c r="AH227" s="179"/>
      <c r="AI227" s="179"/>
      <c r="AJ227" s="179"/>
      <c r="AK227" s="179"/>
      <c r="AL227" s="179"/>
      <c r="AM227" s="179"/>
      <c r="AN227" s="179"/>
      <c r="AO227" s="179"/>
      <c r="AP227" s="179"/>
      <c r="AQ227" s="179"/>
      <c r="AR227" s="179"/>
      <c r="AS227" s="179"/>
      <c r="AT227" s="179"/>
      <c r="AU227" s="179"/>
      <c r="AV227" s="179"/>
      <c r="AW227" s="179"/>
      <c r="AX227" s="179"/>
      <c r="AY227" s="179"/>
      <c r="AZ227" s="179"/>
      <c r="BA227" s="179"/>
      <c r="BB227" s="179"/>
      <c r="BC227" s="179"/>
      <c r="BD227" s="179"/>
      <c r="BE227" s="179"/>
      <c r="BF227" s="179"/>
      <c r="BG227" s="179"/>
      <c r="BH227" s="179"/>
      <c r="BI227" s="179"/>
      <c r="BJ227" s="179"/>
      <c r="BK227" s="179"/>
      <c r="BL227" s="179"/>
      <c r="BM227" s="179"/>
      <c r="BN227" s="179"/>
      <c r="BO227" s="179"/>
      <c r="BP227" s="179"/>
      <c r="BQ227" s="179"/>
      <c r="BR227" s="179"/>
      <c r="BS227" s="179"/>
      <c r="BT227" s="179"/>
      <c r="BU227" s="179"/>
      <c r="BV227" s="179"/>
      <c r="BW227" s="179"/>
      <c r="BX227" s="179"/>
      <c r="BY227" s="179"/>
      <c r="BZ227" s="179"/>
      <c r="CA227" s="179"/>
      <c r="CB227" s="179"/>
      <c r="CC227" s="179"/>
      <c r="CD227" s="179"/>
      <c r="CE227" s="179"/>
      <c r="CF227" s="179"/>
      <c r="CG227" s="179"/>
      <c r="CH227" s="179"/>
      <c r="CI227" s="179"/>
      <c r="CJ227" s="179"/>
      <c r="CK227" s="179"/>
      <c r="CL227" s="179"/>
      <c r="CM227" s="179"/>
      <c r="CN227" s="179"/>
      <c r="CO227" s="179"/>
      <c r="CP227" s="179"/>
      <c r="CQ227" s="179"/>
      <c r="CR227" s="179"/>
      <c r="CS227" s="179"/>
      <c r="CT227" s="179"/>
      <c r="CU227" s="179"/>
      <c r="CV227" s="179"/>
      <c r="CW227" s="179"/>
      <c r="CX227" s="179"/>
      <c r="CY227" s="179"/>
      <c r="CZ227" s="179"/>
      <c r="DA227" s="179"/>
      <c r="DB227" s="179"/>
      <c r="DC227" s="179"/>
      <c r="DD227" s="179"/>
      <c r="DE227" s="179"/>
      <c r="DF227" s="179"/>
      <c r="DG227" s="179"/>
      <c r="DH227" s="179"/>
      <c r="DI227" s="179"/>
      <c r="DJ227" s="179"/>
      <c r="DK227" s="179"/>
      <c r="DL227" s="179"/>
      <c r="DM227" s="179"/>
      <c r="DN227" s="179"/>
      <c r="DO227" s="179"/>
      <c r="DP227" s="179"/>
      <c r="DQ227" s="179"/>
      <c r="DR227" s="179"/>
      <c r="DS227" s="179"/>
      <c r="DT227" s="179"/>
      <c r="DU227" s="179"/>
      <c r="DV227" s="179"/>
      <c r="DW227" s="179"/>
      <c r="DX227" s="179"/>
      <c r="DY227" s="179"/>
      <c r="DZ227" s="179"/>
      <c r="EA227" s="179"/>
      <c r="EB227" s="179"/>
      <c r="EC227" s="179"/>
      <c r="ED227" s="179"/>
      <c r="EE227" s="179"/>
      <c r="EF227" s="179"/>
      <c r="EG227" s="179"/>
      <c r="EH227" s="179"/>
      <c r="EI227" s="179"/>
      <c r="EJ227" s="179"/>
      <c r="EK227" s="179"/>
      <c r="EL227" s="179"/>
      <c r="EM227" s="179"/>
      <c r="EN227" s="179"/>
      <c r="EO227" s="179"/>
      <c r="EP227" s="179"/>
      <c r="EQ227" s="179"/>
      <c r="ER227" s="179"/>
      <c r="ES227" s="179"/>
      <c r="ET227" s="179"/>
      <c r="EU227" s="179"/>
      <c r="EV227" s="179"/>
      <c r="EW227" s="179"/>
      <c r="EX227" s="179"/>
      <c r="EY227" s="179"/>
      <c r="EZ227" s="179"/>
      <c r="FA227" s="179"/>
      <c r="FB227" s="179"/>
      <c r="FC227" s="179"/>
      <c r="FD227" s="179"/>
      <c r="FE227" s="179"/>
      <c r="FF227" s="179"/>
      <c r="FG227" s="179"/>
      <c r="FH227" s="179"/>
      <c r="FI227" s="179"/>
      <c r="FJ227" s="179"/>
      <c r="FK227" s="179"/>
      <c r="FL227" s="179"/>
      <c r="FM227" s="179"/>
      <c r="FN227" s="179"/>
      <c r="FO227" s="179"/>
      <c r="FP227" s="179"/>
      <c r="FQ227" s="179"/>
      <c r="FR227" s="179"/>
      <c r="FS227" s="179"/>
      <c r="FT227" s="179"/>
      <c r="FU227" s="179"/>
      <c r="FV227" s="179"/>
      <c r="FW227" s="179"/>
      <c r="FX227" s="179"/>
      <c r="FY227" s="179"/>
      <c r="FZ227" s="179"/>
      <c r="GA227" s="179"/>
      <c r="GB227" s="179"/>
      <c r="GC227" s="179"/>
      <c r="GD227" s="179"/>
      <c r="GE227" s="179"/>
      <c r="GF227" s="179"/>
      <c r="GG227" s="179"/>
      <c r="GH227" s="179"/>
      <c r="GI227" s="179"/>
      <c r="GJ227" s="179"/>
      <c r="GK227" s="179"/>
      <c r="GL227" s="179"/>
      <c r="GM227" s="179"/>
      <c r="GN227" s="179"/>
      <c r="GO227" s="179"/>
      <c r="GP227" s="179"/>
      <c r="GQ227" s="179"/>
      <c r="GR227" s="179"/>
      <c r="GS227" s="179"/>
      <c r="GT227" s="179"/>
      <c r="GU227" s="179"/>
      <c r="GV227" s="179"/>
      <c r="GW227" s="179"/>
      <c r="GX227" s="179"/>
      <c r="GY227" s="179"/>
      <c r="GZ227" s="179"/>
      <c r="HA227" s="179"/>
      <c r="HB227" s="179"/>
      <c r="HC227" s="179"/>
      <c r="HD227" s="179"/>
      <c r="HE227" s="179"/>
      <c r="HF227" s="179"/>
      <c r="HG227" s="179"/>
      <c r="HH227" s="179"/>
      <c r="HI227" s="179"/>
      <c r="HJ227" s="179"/>
      <c r="HK227" s="179"/>
      <c r="HL227" s="179"/>
      <c r="HM227" s="179"/>
      <c r="HN227" s="179"/>
      <c r="HO227" s="179"/>
      <c r="HP227" s="179"/>
      <c r="HQ227" s="179"/>
      <c r="HR227" s="179"/>
      <c r="HS227" s="179"/>
      <c r="HT227" s="179"/>
      <c r="HU227" s="179"/>
      <c r="HV227" s="179"/>
      <c r="HW227" s="179"/>
      <c r="HX227" s="179"/>
      <c r="HY227" s="179"/>
      <c r="HZ227" s="179"/>
      <c r="IA227" s="179"/>
      <c r="IB227" s="179"/>
      <c r="IC227" s="179"/>
      <c r="ID227" s="179"/>
      <c r="IE227" s="179"/>
      <c r="IF227" s="179"/>
      <c r="IG227" s="179"/>
      <c r="IH227" s="179"/>
      <c r="II227" s="179"/>
      <c r="IJ227" s="179"/>
      <c r="IK227" s="179"/>
      <c r="IL227" s="179"/>
      <c r="IM227" s="179"/>
      <c r="IN227" s="179"/>
      <c r="IO227" s="179"/>
      <c r="IP227" s="179"/>
      <c r="IQ227" s="179"/>
      <c r="IR227" s="179"/>
      <c r="IS227" s="179"/>
      <c r="IT227" s="179"/>
      <c r="IU227" s="179"/>
      <c r="IV227" s="179"/>
      <c r="IW227" s="179"/>
    </row>
    <row r="228" spans="1:257" s="138" customFormat="1" x14ac:dyDescent="0.25">
      <c r="A228" s="146"/>
      <c r="B228" s="146"/>
      <c r="C228" s="146"/>
      <c r="D228" s="147"/>
      <c r="E228" s="148"/>
      <c r="F228" s="148"/>
      <c r="G228" s="148"/>
      <c r="H228" s="148"/>
      <c r="I228" s="148"/>
      <c r="J228" s="148"/>
      <c r="K228" s="148"/>
      <c r="L228" s="148"/>
      <c r="M228" s="148"/>
      <c r="N228" s="149"/>
      <c r="O228" s="150"/>
      <c r="P228" s="150"/>
      <c r="Q228" s="479"/>
      <c r="R228" s="178"/>
      <c r="S228" s="178"/>
      <c r="T228" s="178"/>
      <c r="U228" s="178"/>
      <c r="V228" s="178"/>
      <c r="W228" s="178"/>
    </row>
    <row r="229" spans="1:257" s="138" customFormat="1" x14ac:dyDescent="0.25">
      <c r="A229" s="146"/>
      <c r="B229" s="146"/>
      <c r="C229" s="146"/>
      <c r="D229" s="147"/>
      <c r="E229" s="148"/>
      <c r="F229" s="148"/>
      <c r="G229" s="148"/>
      <c r="H229" s="148"/>
      <c r="I229" s="148"/>
      <c r="J229" s="148"/>
      <c r="K229" s="148"/>
      <c r="L229" s="148"/>
      <c r="M229" s="148"/>
      <c r="N229" s="149"/>
      <c r="O229" s="150"/>
      <c r="P229" s="150"/>
      <c r="Q229" s="478"/>
      <c r="R229" s="178"/>
      <c r="S229" s="178"/>
      <c r="T229" s="178"/>
      <c r="U229" s="178"/>
      <c r="V229" s="178"/>
      <c r="W229" s="178"/>
    </row>
    <row r="230" spans="1:257" s="138" customFormat="1" x14ac:dyDescent="0.25">
      <c r="A230" s="146"/>
      <c r="B230" s="146"/>
      <c r="C230" s="146"/>
      <c r="D230" s="147"/>
      <c r="E230" s="148"/>
      <c r="F230" s="148"/>
      <c r="G230" s="148"/>
      <c r="H230" s="148"/>
      <c r="I230" s="148"/>
      <c r="J230" s="148"/>
      <c r="K230" s="148"/>
      <c r="L230" s="148"/>
      <c r="M230" s="148"/>
      <c r="N230" s="149"/>
      <c r="O230" s="150"/>
      <c r="P230" s="150"/>
      <c r="Q230" s="478"/>
      <c r="R230" s="178"/>
      <c r="S230" s="178"/>
      <c r="T230" s="178"/>
      <c r="U230" s="178"/>
      <c r="V230" s="178"/>
      <c r="W230" s="178"/>
    </row>
    <row r="231" spans="1:257" s="138" customFormat="1" x14ac:dyDescent="0.25">
      <c r="A231" s="146"/>
      <c r="B231" s="146"/>
      <c r="C231" s="146"/>
      <c r="D231" s="147"/>
      <c r="E231" s="148"/>
      <c r="F231" s="148"/>
      <c r="G231" s="148"/>
      <c r="H231" s="148"/>
      <c r="I231" s="148"/>
      <c r="J231" s="148"/>
      <c r="K231" s="148"/>
      <c r="L231" s="148"/>
      <c r="M231" s="148"/>
      <c r="N231" s="149"/>
      <c r="O231" s="150"/>
      <c r="P231" s="150"/>
      <c r="Q231" s="478"/>
      <c r="R231" s="178"/>
      <c r="S231" s="178"/>
      <c r="T231" s="178"/>
      <c r="U231" s="178"/>
      <c r="V231" s="178"/>
      <c r="W231" s="178"/>
    </row>
    <row r="232" spans="1:257" s="138" customFormat="1" x14ac:dyDescent="0.25">
      <c r="A232" s="146"/>
      <c r="B232" s="146"/>
      <c r="C232" s="146"/>
      <c r="D232" s="147"/>
      <c r="E232" s="148"/>
      <c r="F232" s="148"/>
      <c r="G232" s="148"/>
      <c r="H232" s="148"/>
      <c r="I232" s="148"/>
      <c r="J232" s="148"/>
      <c r="K232" s="148"/>
      <c r="L232" s="148"/>
      <c r="M232" s="148"/>
      <c r="N232" s="149"/>
      <c r="O232" s="150"/>
      <c r="P232" s="150"/>
      <c r="Q232" s="478"/>
      <c r="R232" s="178"/>
      <c r="S232" s="178"/>
      <c r="T232" s="178"/>
      <c r="U232" s="178"/>
      <c r="V232" s="178"/>
      <c r="W232" s="178"/>
    </row>
    <row r="233" spans="1:257" s="138" customFormat="1" x14ac:dyDescent="0.25">
      <c r="A233" s="146"/>
      <c r="B233" s="146"/>
      <c r="C233" s="146"/>
      <c r="D233" s="147"/>
      <c r="E233" s="148"/>
      <c r="F233" s="148"/>
      <c r="G233" s="148"/>
      <c r="H233" s="148"/>
      <c r="I233" s="148"/>
      <c r="J233" s="148"/>
      <c r="K233" s="148"/>
      <c r="L233" s="148"/>
      <c r="M233" s="148"/>
      <c r="N233" s="149"/>
      <c r="O233" s="150"/>
      <c r="P233" s="150"/>
      <c r="Q233" s="478"/>
      <c r="R233" s="178"/>
      <c r="S233" s="178"/>
      <c r="T233" s="178"/>
      <c r="U233" s="178"/>
      <c r="V233" s="178"/>
      <c r="W233" s="178"/>
    </row>
    <row r="234" spans="1:257" s="138" customFormat="1" x14ac:dyDescent="0.25">
      <c r="A234" s="146"/>
      <c r="B234" s="146"/>
      <c r="C234" s="146"/>
      <c r="D234" s="147"/>
      <c r="E234" s="148"/>
      <c r="F234" s="148"/>
      <c r="G234" s="148"/>
      <c r="H234" s="148"/>
      <c r="I234" s="148"/>
      <c r="J234" s="148"/>
      <c r="K234" s="148"/>
      <c r="L234" s="148"/>
      <c r="M234" s="148"/>
      <c r="N234" s="149"/>
      <c r="O234" s="150"/>
      <c r="P234" s="150"/>
      <c r="Q234" s="478"/>
      <c r="R234" s="178"/>
      <c r="S234" s="178"/>
      <c r="T234" s="178"/>
      <c r="U234" s="178"/>
      <c r="V234" s="178"/>
      <c r="W234" s="178"/>
    </row>
    <row r="235" spans="1:257" s="138" customFormat="1" x14ac:dyDescent="0.25">
      <c r="A235" s="146"/>
      <c r="B235" s="146"/>
      <c r="C235" s="146"/>
      <c r="D235" s="147"/>
      <c r="E235" s="148"/>
      <c r="F235" s="148"/>
      <c r="G235" s="148"/>
      <c r="H235" s="148"/>
      <c r="I235" s="148"/>
      <c r="J235" s="148"/>
      <c r="K235" s="148"/>
      <c r="L235" s="148"/>
      <c r="M235" s="148"/>
      <c r="N235" s="149"/>
      <c r="O235" s="150"/>
      <c r="P235" s="150"/>
      <c r="Q235" s="478"/>
      <c r="R235" s="178"/>
      <c r="S235" s="178"/>
      <c r="T235" s="178"/>
      <c r="U235" s="178"/>
      <c r="V235" s="178"/>
      <c r="W235" s="178"/>
    </row>
    <row r="236" spans="1:257" s="138" customFormat="1" x14ac:dyDescent="0.25">
      <c r="A236" s="146"/>
      <c r="B236" s="146"/>
      <c r="C236" s="146"/>
      <c r="D236" s="147"/>
      <c r="E236" s="148"/>
      <c r="F236" s="148"/>
      <c r="G236" s="148"/>
      <c r="H236" s="148"/>
      <c r="I236" s="148"/>
      <c r="J236" s="148"/>
      <c r="K236" s="148"/>
      <c r="L236" s="148"/>
      <c r="M236" s="148"/>
      <c r="N236" s="149"/>
      <c r="O236" s="150"/>
      <c r="P236" s="150"/>
      <c r="Q236" s="478"/>
      <c r="R236" s="178"/>
      <c r="S236" s="178"/>
      <c r="T236" s="178"/>
      <c r="U236" s="178"/>
      <c r="V236" s="178"/>
      <c r="W236" s="178"/>
    </row>
    <row r="237" spans="1:257" x14ac:dyDescent="0.25">
      <c r="Q237" s="478"/>
      <c r="R237" s="178"/>
      <c r="S237" s="178"/>
      <c r="T237" s="178"/>
      <c r="U237" s="178"/>
      <c r="V237" s="178"/>
      <c r="W237" s="178"/>
      <c r="X237" s="138"/>
      <c r="Y237" s="138"/>
      <c r="Z237" s="138"/>
      <c r="AA237" s="138"/>
      <c r="AB237" s="138"/>
      <c r="AC237" s="138"/>
      <c r="AD237" s="138"/>
      <c r="AE237" s="138"/>
      <c r="AF237" s="138"/>
      <c r="AG237" s="138"/>
      <c r="AH237" s="138"/>
      <c r="AI237" s="138"/>
      <c r="AJ237" s="138"/>
      <c r="AK237" s="138"/>
      <c r="AL237" s="138"/>
      <c r="AM237" s="138"/>
      <c r="AN237" s="138"/>
      <c r="AO237" s="138"/>
      <c r="AP237" s="138"/>
      <c r="AQ237" s="138"/>
      <c r="AR237" s="138"/>
      <c r="AS237" s="138"/>
      <c r="AT237" s="138"/>
      <c r="AU237" s="138"/>
      <c r="AV237" s="138"/>
      <c r="AW237" s="138"/>
      <c r="AX237" s="138"/>
      <c r="AY237" s="138"/>
      <c r="AZ237" s="138"/>
      <c r="BA237" s="138"/>
      <c r="BB237" s="138"/>
      <c r="BC237" s="138"/>
      <c r="BD237" s="138"/>
      <c r="BE237" s="138"/>
      <c r="BF237" s="138"/>
      <c r="BG237" s="138"/>
      <c r="BH237" s="138"/>
      <c r="BI237" s="138"/>
      <c r="BJ237" s="138"/>
      <c r="BK237" s="138"/>
      <c r="BL237" s="138"/>
      <c r="BM237" s="138"/>
      <c r="BN237" s="138"/>
      <c r="BO237" s="138"/>
      <c r="BP237" s="138"/>
      <c r="BQ237" s="138"/>
      <c r="BR237" s="138"/>
      <c r="BS237" s="138"/>
      <c r="BT237" s="138"/>
      <c r="BU237" s="138"/>
      <c r="BV237" s="138"/>
      <c r="BW237" s="138"/>
      <c r="BX237" s="138"/>
      <c r="BY237" s="138"/>
      <c r="BZ237" s="138"/>
      <c r="CA237" s="138"/>
      <c r="CB237" s="138"/>
      <c r="CC237" s="138"/>
      <c r="CD237" s="138"/>
      <c r="CE237" s="138"/>
      <c r="CF237" s="138"/>
      <c r="CG237" s="138"/>
      <c r="CH237" s="138"/>
      <c r="CI237" s="138"/>
      <c r="CJ237" s="138"/>
      <c r="CK237" s="138"/>
      <c r="CL237" s="138"/>
      <c r="CM237" s="138"/>
      <c r="CN237" s="138"/>
      <c r="CO237" s="138"/>
      <c r="CP237" s="138"/>
      <c r="CQ237" s="138"/>
      <c r="CR237" s="138"/>
      <c r="CS237" s="138"/>
      <c r="CT237" s="138"/>
      <c r="CU237" s="138"/>
      <c r="CV237" s="138"/>
      <c r="CW237" s="138"/>
      <c r="CX237" s="138"/>
      <c r="CY237" s="138"/>
      <c r="CZ237" s="138"/>
      <c r="DA237" s="138"/>
      <c r="DB237" s="138"/>
      <c r="DC237" s="138"/>
      <c r="DD237" s="138"/>
      <c r="DE237" s="138"/>
      <c r="DF237" s="138"/>
      <c r="DG237" s="138"/>
      <c r="DH237" s="138"/>
      <c r="DI237" s="138"/>
      <c r="DJ237" s="138"/>
      <c r="DK237" s="138"/>
      <c r="DL237" s="138"/>
      <c r="DM237" s="138"/>
      <c r="DN237" s="138"/>
      <c r="DO237" s="138"/>
      <c r="DP237" s="138"/>
      <c r="DQ237" s="138"/>
      <c r="DR237" s="138"/>
      <c r="DS237" s="138"/>
      <c r="DT237" s="138"/>
      <c r="DU237" s="138"/>
      <c r="DV237" s="138"/>
      <c r="DW237" s="138"/>
      <c r="DX237" s="138"/>
      <c r="DY237" s="138"/>
      <c r="DZ237" s="138"/>
      <c r="EA237" s="138"/>
      <c r="EB237" s="138"/>
      <c r="EC237" s="138"/>
      <c r="ED237" s="138"/>
      <c r="EE237" s="138"/>
      <c r="EF237" s="138"/>
      <c r="EG237" s="138"/>
      <c r="EH237" s="138"/>
      <c r="EI237" s="138"/>
      <c r="EJ237" s="138"/>
      <c r="EK237" s="138"/>
      <c r="EL237" s="138"/>
      <c r="EM237" s="138"/>
      <c r="EN237" s="138"/>
      <c r="EO237" s="138"/>
      <c r="EP237" s="138"/>
      <c r="EQ237" s="138"/>
      <c r="ER237" s="138"/>
      <c r="ES237" s="138"/>
      <c r="ET237" s="138"/>
      <c r="EU237" s="138"/>
      <c r="EV237" s="138"/>
      <c r="EW237" s="138"/>
      <c r="EX237" s="138"/>
      <c r="EY237" s="138"/>
      <c r="EZ237" s="138"/>
      <c r="FA237" s="138"/>
      <c r="FB237" s="138"/>
      <c r="FC237" s="138"/>
      <c r="FD237" s="138"/>
      <c r="FE237" s="138"/>
      <c r="FF237" s="138"/>
      <c r="FG237" s="138"/>
      <c r="FH237" s="138"/>
      <c r="FI237" s="138"/>
      <c r="FJ237" s="138"/>
      <c r="FK237" s="138"/>
      <c r="FL237" s="138"/>
      <c r="FM237" s="138"/>
      <c r="FN237" s="138"/>
      <c r="FO237" s="138"/>
      <c r="FP237" s="138"/>
      <c r="FQ237" s="138"/>
      <c r="FR237" s="138"/>
      <c r="FS237" s="138"/>
      <c r="FT237" s="138"/>
      <c r="FU237" s="138"/>
      <c r="FV237" s="138"/>
      <c r="FW237" s="138"/>
      <c r="FX237" s="138"/>
      <c r="FY237" s="138"/>
      <c r="FZ237" s="138"/>
      <c r="GA237" s="138"/>
      <c r="GB237" s="138"/>
      <c r="GC237" s="138"/>
      <c r="GD237" s="138"/>
      <c r="GE237" s="138"/>
      <c r="GF237" s="138"/>
      <c r="GG237" s="138"/>
      <c r="GH237" s="138"/>
      <c r="GI237" s="138"/>
      <c r="GJ237" s="138"/>
      <c r="GK237" s="138"/>
      <c r="GL237" s="138"/>
      <c r="GM237" s="138"/>
      <c r="GN237" s="138"/>
      <c r="GO237" s="138"/>
      <c r="GP237" s="138"/>
      <c r="GQ237" s="138"/>
      <c r="GR237" s="138"/>
      <c r="GS237" s="138"/>
      <c r="GT237" s="138"/>
      <c r="GU237" s="138"/>
      <c r="GV237" s="138"/>
      <c r="GW237" s="138"/>
      <c r="GX237" s="138"/>
      <c r="GY237" s="138"/>
      <c r="GZ237" s="138"/>
      <c r="HA237" s="138"/>
      <c r="HB237" s="138"/>
      <c r="HC237" s="138"/>
      <c r="HD237" s="138"/>
      <c r="HE237" s="138"/>
      <c r="HF237" s="138"/>
      <c r="HG237" s="138"/>
      <c r="HH237" s="138"/>
      <c r="HI237" s="138"/>
      <c r="HJ237" s="138"/>
      <c r="HK237" s="138"/>
      <c r="HL237" s="138"/>
      <c r="HM237" s="138"/>
      <c r="HN237" s="138"/>
      <c r="HO237" s="138"/>
      <c r="HP237" s="138"/>
      <c r="HQ237" s="138"/>
      <c r="HR237" s="138"/>
      <c r="HS237" s="138"/>
      <c r="HT237" s="138"/>
      <c r="HU237" s="138"/>
      <c r="HV237" s="138"/>
      <c r="HW237" s="138"/>
      <c r="HX237" s="138"/>
      <c r="HY237" s="138"/>
      <c r="HZ237" s="138"/>
      <c r="IA237" s="138"/>
      <c r="IB237" s="138"/>
      <c r="IC237" s="138"/>
      <c r="ID237" s="138"/>
      <c r="IE237" s="138"/>
      <c r="IF237" s="138"/>
      <c r="IG237" s="138"/>
      <c r="IH237" s="138"/>
      <c r="II237" s="138"/>
      <c r="IJ237" s="138"/>
      <c r="IK237" s="138"/>
      <c r="IL237" s="138"/>
      <c r="IM237" s="138"/>
      <c r="IN237" s="138"/>
      <c r="IO237" s="138"/>
      <c r="IP237" s="138"/>
      <c r="IQ237" s="138"/>
      <c r="IR237" s="138"/>
      <c r="IS237" s="138"/>
      <c r="IT237" s="138"/>
      <c r="IU237" s="138"/>
      <c r="IV237" s="138"/>
      <c r="IW237" s="138"/>
    </row>
    <row r="238" spans="1:257" s="138" customFormat="1" x14ac:dyDescent="0.25">
      <c r="A238" s="146"/>
      <c r="B238" s="146"/>
      <c r="C238" s="146"/>
      <c r="D238" s="147"/>
      <c r="E238" s="148"/>
      <c r="F238" s="148"/>
      <c r="G238" s="148"/>
      <c r="H238" s="148"/>
      <c r="I238" s="148"/>
      <c r="J238" s="148"/>
      <c r="K238" s="148"/>
      <c r="L238" s="148"/>
      <c r="M238" s="148"/>
      <c r="N238" s="149"/>
      <c r="O238" s="150"/>
      <c r="P238" s="150"/>
      <c r="Q238" s="478"/>
      <c r="R238" s="178"/>
      <c r="S238" s="178"/>
      <c r="T238" s="178"/>
      <c r="U238" s="178"/>
      <c r="V238" s="178"/>
      <c r="W238" s="178"/>
    </row>
    <row r="239" spans="1:257" s="138" customFormat="1" x14ac:dyDescent="0.25">
      <c r="A239" s="146"/>
      <c r="B239" s="146"/>
      <c r="C239" s="146"/>
      <c r="D239" s="147"/>
      <c r="E239" s="148"/>
      <c r="F239" s="148"/>
      <c r="G239" s="148"/>
      <c r="H239" s="148"/>
      <c r="I239" s="148"/>
      <c r="J239" s="148"/>
      <c r="K239" s="148"/>
      <c r="L239" s="148"/>
      <c r="M239" s="148"/>
      <c r="N239" s="149"/>
      <c r="O239" s="150"/>
      <c r="P239" s="150"/>
      <c r="Q239" s="478"/>
      <c r="R239" s="178"/>
      <c r="S239" s="178"/>
      <c r="T239" s="178"/>
      <c r="U239" s="178"/>
      <c r="V239" s="178"/>
      <c r="W239" s="178"/>
    </row>
    <row r="240" spans="1:257" s="138" customFormat="1" x14ac:dyDescent="0.25">
      <c r="A240" s="146"/>
      <c r="B240" s="146"/>
      <c r="C240" s="146"/>
      <c r="D240" s="147"/>
      <c r="E240" s="148"/>
      <c r="F240" s="148"/>
      <c r="G240" s="148"/>
      <c r="H240" s="148"/>
      <c r="I240" s="148"/>
      <c r="J240" s="148"/>
      <c r="K240" s="148"/>
      <c r="L240" s="148"/>
      <c r="M240" s="148"/>
      <c r="N240" s="149"/>
      <c r="O240" s="150"/>
      <c r="P240" s="150"/>
      <c r="Q240" s="478"/>
      <c r="R240" s="178"/>
      <c r="S240" s="178"/>
      <c r="T240" s="178"/>
      <c r="U240" s="178"/>
      <c r="V240" s="178"/>
      <c r="W240" s="178"/>
    </row>
    <row r="241" spans="1:257" x14ac:dyDescent="0.25">
      <c r="Q241" s="468"/>
    </row>
    <row r="242" spans="1:257" s="431" customFormat="1" x14ac:dyDescent="0.25">
      <c r="A242" s="146"/>
      <c r="B242" s="146"/>
      <c r="C242" s="146"/>
      <c r="D242" s="147"/>
      <c r="E242" s="148"/>
      <c r="F242" s="148"/>
      <c r="G242" s="148"/>
      <c r="H242" s="148"/>
      <c r="I242" s="148"/>
      <c r="J242" s="148"/>
      <c r="K242" s="148"/>
      <c r="L242" s="148"/>
      <c r="M242" s="148"/>
      <c r="N242" s="149"/>
      <c r="O242" s="150"/>
      <c r="P242" s="150"/>
      <c r="Q242" s="468"/>
      <c r="R242" s="151"/>
      <c r="S242" s="151"/>
      <c r="T242" s="151"/>
      <c r="U242" s="151"/>
      <c r="V242" s="151"/>
      <c r="W242" s="151"/>
      <c r="X242" s="146"/>
      <c r="Y242" s="146"/>
      <c r="Z242" s="146"/>
      <c r="AA242" s="146"/>
      <c r="AB242" s="146"/>
      <c r="AC242" s="146"/>
      <c r="AD242" s="146"/>
      <c r="AE242" s="146"/>
      <c r="AF242" s="146"/>
      <c r="AG242" s="146"/>
      <c r="AH242" s="146"/>
      <c r="AI242" s="146"/>
      <c r="AJ242" s="146"/>
      <c r="AK242" s="146"/>
      <c r="AL242" s="146"/>
      <c r="AM242" s="146"/>
      <c r="AN242" s="146"/>
      <c r="AO242" s="146"/>
      <c r="AP242" s="146"/>
      <c r="AQ242" s="146"/>
      <c r="AR242" s="146"/>
      <c r="AS242" s="146"/>
      <c r="AT242" s="146"/>
      <c r="AU242" s="146"/>
      <c r="AV242" s="146"/>
      <c r="AW242" s="146"/>
      <c r="AX242" s="146"/>
      <c r="AY242" s="146"/>
      <c r="AZ242" s="146"/>
      <c r="BA242" s="146"/>
      <c r="BB242" s="146"/>
      <c r="BC242" s="146"/>
      <c r="BD242" s="146"/>
      <c r="BE242" s="146"/>
      <c r="BF242" s="146"/>
      <c r="BG242" s="146"/>
      <c r="BH242" s="146"/>
      <c r="BI242" s="146"/>
      <c r="BJ242" s="146"/>
      <c r="BK242" s="146"/>
      <c r="BL242" s="146"/>
      <c r="BM242" s="146"/>
      <c r="BN242" s="146"/>
      <c r="BO242" s="146"/>
      <c r="BP242" s="146"/>
      <c r="BQ242" s="146"/>
      <c r="BR242" s="146"/>
      <c r="BS242" s="146"/>
      <c r="BT242" s="146"/>
      <c r="BU242" s="146"/>
      <c r="BV242" s="146"/>
      <c r="BW242" s="146"/>
      <c r="BX242" s="146"/>
      <c r="BY242" s="146"/>
      <c r="BZ242" s="146"/>
      <c r="CA242" s="146"/>
      <c r="CB242" s="146"/>
      <c r="CC242" s="146"/>
      <c r="CD242" s="146"/>
      <c r="CE242" s="146"/>
      <c r="CF242" s="146"/>
      <c r="CG242" s="146"/>
      <c r="CH242" s="146"/>
      <c r="CI242" s="146"/>
      <c r="CJ242" s="146"/>
      <c r="CK242" s="146"/>
      <c r="CL242" s="146"/>
      <c r="CM242" s="146"/>
      <c r="CN242" s="146"/>
      <c r="CO242" s="146"/>
      <c r="CP242" s="146"/>
      <c r="CQ242" s="146"/>
      <c r="CR242" s="146"/>
      <c r="CS242" s="146"/>
      <c r="CT242" s="146"/>
      <c r="CU242" s="146"/>
      <c r="CV242" s="146"/>
      <c r="CW242" s="146"/>
      <c r="CX242" s="146"/>
      <c r="CY242" s="146"/>
      <c r="CZ242" s="146"/>
      <c r="DA242" s="146"/>
      <c r="DB242" s="146"/>
      <c r="DC242" s="146"/>
      <c r="DD242" s="146"/>
      <c r="DE242" s="146"/>
      <c r="DF242" s="146"/>
      <c r="DG242" s="146"/>
      <c r="DH242" s="146"/>
      <c r="DI242" s="146"/>
      <c r="DJ242" s="146"/>
      <c r="DK242" s="146"/>
      <c r="DL242" s="146"/>
      <c r="DM242" s="146"/>
      <c r="DN242" s="146"/>
      <c r="DO242" s="146"/>
      <c r="DP242" s="146"/>
      <c r="DQ242" s="146"/>
      <c r="DR242" s="146"/>
      <c r="DS242" s="146"/>
      <c r="DT242" s="146"/>
      <c r="DU242" s="146"/>
      <c r="DV242" s="146"/>
      <c r="DW242" s="146"/>
      <c r="DX242" s="146"/>
      <c r="DY242" s="146"/>
      <c r="DZ242" s="146"/>
      <c r="EA242" s="146"/>
      <c r="EB242" s="146"/>
      <c r="EC242" s="146"/>
      <c r="ED242" s="146"/>
      <c r="EE242" s="146"/>
      <c r="EF242" s="146"/>
      <c r="EG242" s="146"/>
      <c r="EH242" s="146"/>
      <c r="EI242" s="146"/>
      <c r="EJ242" s="146"/>
      <c r="EK242" s="146"/>
      <c r="EL242" s="146"/>
      <c r="EM242" s="146"/>
      <c r="EN242" s="146"/>
      <c r="EO242" s="146"/>
      <c r="EP242" s="146"/>
      <c r="EQ242" s="146"/>
      <c r="ER242" s="146"/>
      <c r="ES242" s="146"/>
      <c r="ET242" s="146"/>
      <c r="EU242" s="146"/>
      <c r="EV242" s="146"/>
      <c r="EW242" s="146"/>
      <c r="EX242" s="146"/>
      <c r="EY242" s="146"/>
      <c r="EZ242" s="146"/>
      <c r="FA242" s="146"/>
      <c r="FB242" s="146"/>
      <c r="FC242" s="146"/>
      <c r="FD242" s="146"/>
      <c r="FE242" s="146"/>
      <c r="FF242" s="146"/>
      <c r="FG242" s="146"/>
      <c r="FH242" s="146"/>
      <c r="FI242" s="146"/>
      <c r="FJ242" s="146"/>
      <c r="FK242" s="146"/>
      <c r="FL242" s="146"/>
      <c r="FM242" s="146"/>
      <c r="FN242" s="146"/>
      <c r="FO242" s="146"/>
      <c r="FP242" s="146"/>
      <c r="FQ242" s="146"/>
      <c r="FR242" s="146"/>
      <c r="FS242" s="146"/>
      <c r="FT242" s="146"/>
      <c r="FU242" s="146"/>
      <c r="FV242" s="146"/>
      <c r="FW242" s="146"/>
      <c r="FX242" s="146"/>
      <c r="FY242" s="146"/>
      <c r="FZ242" s="146"/>
      <c r="GA242" s="146"/>
      <c r="GB242" s="146"/>
      <c r="GC242" s="146"/>
      <c r="GD242" s="146"/>
      <c r="GE242" s="146"/>
      <c r="GF242" s="146"/>
      <c r="GG242" s="146"/>
      <c r="GH242" s="146"/>
      <c r="GI242" s="146"/>
      <c r="GJ242" s="146"/>
      <c r="GK242" s="146"/>
      <c r="GL242" s="146"/>
      <c r="GM242" s="146"/>
      <c r="GN242" s="146"/>
      <c r="GO242" s="146"/>
      <c r="GP242" s="146"/>
      <c r="GQ242" s="146"/>
      <c r="GR242" s="146"/>
      <c r="GS242" s="146"/>
      <c r="GT242" s="146"/>
      <c r="GU242" s="146"/>
      <c r="GV242" s="146"/>
      <c r="GW242" s="146"/>
      <c r="GX242" s="146"/>
      <c r="GY242" s="146"/>
      <c r="GZ242" s="146"/>
      <c r="HA242" s="146"/>
      <c r="HB242" s="146"/>
      <c r="HC242" s="146"/>
      <c r="HD242" s="146"/>
      <c r="HE242" s="146"/>
      <c r="HF242" s="146"/>
      <c r="HG242" s="146"/>
      <c r="HH242" s="146"/>
      <c r="HI242" s="146"/>
      <c r="HJ242" s="146"/>
      <c r="HK242" s="146"/>
      <c r="HL242" s="146"/>
      <c r="HM242" s="146"/>
      <c r="HN242" s="146"/>
      <c r="HO242" s="146"/>
      <c r="HP242" s="146"/>
      <c r="HQ242" s="146"/>
      <c r="HR242" s="146"/>
      <c r="HS242" s="146"/>
      <c r="HT242" s="146"/>
      <c r="HU242" s="146"/>
      <c r="HV242" s="146"/>
      <c r="HW242" s="146"/>
      <c r="HX242" s="146"/>
      <c r="HY242" s="146"/>
      <c r="HZ242" s="146"/>
      <c r="IA242" s="146"/>
      <c r="IB242" s="146"/>
      <c r="IC242" s="146"/>
      <c r="ID242" s="146"/>
      <c r="IE242" s="146"/>
      <c r="IF242" s="146"/>
      <c r="IG242" s="146"/>
      <c r="IH242" s="146"/>
      <c r="II242" s="146"/>
      <c r="IJ242" s="146"/>
      <c r="IK242" s="146"/>
      <c r="IL242" s="146"/>
      <c r="IM242" s="146"/>
      <c r="IN242" s="146"/>
      <c r="IO242" s="146"/>
      <c r="IP242" s="146"/>
      <c r="IQ242" s="146"/>
      <c r="IR242" s="146"/>
      <c r="IS242" s="146"/>
      <c r="IT242" s="146"/>
      <c r="IU242" s="146"/>
      <c r="IV242" s="146"/>
      <c r="IW242" s="146"/>
    </row>
    <row r="243" spans="1:257" s="431" customFormat="1" x14ac:dyDescent="0.25">
      <c r="A243" s="146"/>
      <c r="B243" s="146"/>
      <c r="C243" s="146"/>
      <c r="D243" s="147"/>
      <c r="E243" s="148"/>
      <c r="F243" s="148"/>
      <c r="G243" s="148"/>
      <c r="H243" s="148"/>
      <c r="I243" s="148"/>
      <c r="J243" s="148"/>
      <c r="K243" s="148"/>
      <c r="L243" s="148"/>
      <c r="M243" s="148"/>
      <c r="N243" s="149"/>
      <c r="O243" s="150"/>
      <c r="P243" s="150"/>
      <c r="Q243" s="468"/>
      <c r="R243" s="151"/>
      <c r="S243" s="151"/>
      <c r="T243" s="151"/>
      <c r="U243" s="151"/>
      <c r="V243" s="151"/>
      <c r="W243" s="151"/>
      <c r="X243" s="146"/>
      <c r="Y243" s="146"/>
      <c r="Z243" s="146"/>
      <c r="AA243" s="146"/>
      <c r="AB243" s="146"/>
      <c r="AC243" s="146"/>
      <c r="AD243" s="146"/>
      <c r="AE243" s="146"/>
      <c r="AF243" s="146"/>
      <c r="AG243" s="146"/>
      <c r="AH243" s="146"/>
      <c r="AI243" s="146"/>
      <c r="AJ243" s="146"/>
      <c r="AK243" s="146"/>
      <c r="AL243" s="146"/>
      <c r="AM243" s="146"/>
      <c r="AN243" s="146"/>
      <c r="AO243" s="146"/>
      <c r="AP243" s="146"/>
      <c r="AQ243" s="146"/>
      <c r="AR243" s="146"/>
      <c r="AS243" s="146"/>
      <c r="AT243" s="146"/>
      <c r="AU243" s="146"/>
      <c r="AV243" s="146"/>
      <c r="AW243" s="146"/>
      <c r="AX243" s="146"/>
      <c r="AY243" s="146"/>
      <c r="AZ243" s="146"/>
      <c r="BA243" s="146"/>
      <c r="BB243" s="146"/>
      <c r="BC243" s="146"/>
      <c r="BD243" s="146"/>
      <c r="BE243" s="146"/>
      <c r="BF243" s="146"/>
      <c r="BG243" s="146"/>
      <c r="BH243" s="146"/>
      <c r="BI243" s="146"/>
      <c r="BJ243" s="146"/>
      <c r="BK243" s="146"/>
      <c r="BL243" s="146"/>
      <c r="BM243" s="146"/>
      <c r="BN243" s="146"/>
      <c r="BO243" s="146"/>
      <c r="BP243" s="146"/>
      <c r="BQ243" s="146"/>
      <c r="BR243" s="146"/>
      <c r="BS243" s="146"/>
      <c r="BT243" s="146"/>
      <c r="BU243" s="146"/>
      <c r="BV243" s="146"/>
      <c r="BW243" s="146"/>
      <c r="BX243" s="146"/>
      <c r="BY243" s="146"/>
      <c r="BZ243" s="146"/>
      <c r="CA243" s="146"/>
      <c r="CB243" s="146"/>
      <c r="CC243" s="146"/>
      <c r="CD243" s="146"/>
      <c r="CE243" s="146"/>
      <c r="CF243" s="146"/>
      <c r="CG243" s="146"/>
      <c r="CH243" s="146"/>
      <c r="CI243" s="146"/>
      <c r="CJ243" s="146"/>
      <c r="CK243" s="146"/>
      <c r="CL243" s="146"/>
      <c r="CM243" s="146"/>
      <c r="CN243" s="146"/>
      <c r="CO243" s="146"/>
      <c r="CP243" s="146"/>
      <c r="CQ243" s="146"/>
      <c r="CR243" s="146"/>
      <c r="CS243" s="146"/>
      <c r="CT243" s="146"/>
      <c r="CU243" s="146"/>
      <c r="CV243" s="146"/>
      <c r="CW243" s="146"/>
      <c r="CX243" s="146"/>
      <c r="CY243" s="146"/>
      <c r="CZ243" s="146"/>
      <c r="DA243" s="146"/>
      <c r="DB243" s="146"/>
      <c r="DC243" s="146"/>
      <c r="DD243" s="146"/>
      <c r="DE243" s="146"/>
      <c r="DF243" s="146"/>
      <c r="DG243" s="146"/>
      <c r="DH243" s="146"/>
      <c r="DI243" s="146"/>
      <c r="DJ243" s="146"/>
      <c r="DK243" s="146"/>
      <c r="DL243" s="146"/>
      <c r="DM243" s="146"/>
      <c r="DN243" s="146"/>
      <c r="DO243" s="146"/>
      <c r="DP243" s="146"/>
      <c r="DQ243" s="146"/>
      <c r="DR243" s="146"/>
      <c r="DS243" s="146"/>
      <c r="DT243" s="146"/>
      <c r="DU243" s="146"/>
      <c r="DV243" s="146"/>
      <c r="DW243" s="146"/>
      <c r="DX243" s="146"/>
      <c r="DY243" s="146"/>
      <c r="DZ243" s="146"/>
      <c r="EA243" s="146"/>
      <c r="EB243" s="146"/>
      <c r="EC243" s="146"/>
      <c r="ED243" s="146"/>
      <c r="EE243" s="146"/>
      <c r="EF243" s="146"/>
      <c r="EG243" s="146"/>
      <c r="EH243" s="146"/>
      <c r="EI243" s="146"/>
      <c r="EJ243" s="146"/>
      <c r="EK243" s="146"/>
      <c r="EL243" s="146"/>
      <c r="EM243" s="146"/>
      <c r="EN243" s="146"/>
      <c r="EO243" s="146"/>
      <c r="EP243" s="146"/>
      <c r="EQ243" s="146"/>
      <c r="ER243" s="146"/>
      <c r="ES243" s="146"/>
      <c r="ET243" s="146"/>
      <c r="EU243" s="146"/>
      <c r="EV243" s="146"/>
      <c r="EW243" s="146"/>
      <c r="EX243" s="146"/>
      <c r="EY243" s="146"/>
      <c r="EZ243" s="146"/>
      <c r="FA243" s="146"/>
      <c r="FB243" s="146"/>
      <c r="FC243" s="146"/>
      <c r="FD243" s="146"/>
      <c r="FE243" s="146"/>
      <c r="FF243" s="146"/>
      <c r="FG243" s="146"/>
      <c r="FH243" s="146"/>
      <c r="FI243" s="146"/>
      <c r="FJ243" s="146"/>
      <c r="FK243" s="146"/>
      <c r="FL243" s="146"/>
      <c r="FM243" s="146"/>
      <c r="FN243" s="146"/>
      <c r="FO243" s="146"/>
      <c r="FP243" s="146"/>
      <c r="FQ243" s="146"/>
      <c r="FR243" s="146"/>
      <c r="FS243" s="146"/>
      <c r="FT243" s="146"/>
      <c r="FU243" s="146"/>
      <c r="FV243" s="146"/>
      <c r="FW243" s="146"/>
      <c r="FX243" s="146"/>
      <c r="FY243" s="146"/>
      <c r="FZ243" s="146"/>
      <c r="GA243" s="146"/>
      <c r="GB243" s="146"/>
      <c r="GC243" s="146"/>
      <c r="GD243" s="146"/>
      <c r="GE243" s="146"/>
      <c r="GF243" s="146"/>
      <c r="GG243" s="146"/>
      <c r="GH243" s="146"/>
      <c r="GI243" s="146"/>
      <c r="GJ243" s="146"/>
      <c r="GK243" s="146"/>
      <c r="GL243" s="146"/>
      <c r="GM243" s="146"/>
      <c r="GN243" s="146"/>
      <c r="GO243" s="146"/>
      <c r="GP243" s="146"/>
      <c r="GQ243" s="146"/>
      <c r="GR243" s="146"/>
      <c r="GS243" s="146"/>
      <c r="GT243" s="146"/>
      <c r="GU243" s="146"/>
      <c r="GV243" s="146"/>
      <c r="GW243" s="146"/>
      <c r="GX243" s="146"/>
      <c r="GY243" s="146"/>
      <c r="GZ243" s="146"/>
      <c r="HA243" s="146"/>
      <c r="HB243" s="146"/>
      <c r="HC243" s="146"/>
      <c r="HD243" s="146"/>
      <c r="HE243" s="146"/>
      <c r="HF243" s="146"/>
      <c r="HG243" s="146"/>
      <c r="HH243" s="146"/>
      <c r="HI243" s="146"/>
      <c r="HJ243" s="146"/>
      <c r="HK243" s="146"/>
      <c r="HL243" s="146"/>
      <c r="HM243" s="146"/>
      <c r="HN243" s="146"/>
      <c r="HO243" s="146"/>
      <c r="HP243" s="146"/>
      <c r="HQ243" s="146"/>
      <c r="HR243" s="146"/>
      <c r="HS243" s="146"/>
      <c r="HT243" s="146"/>
      <c r="HU243" s="146"/>
      <c r="HV243" s="146"/>
      <c r="HW243" s="146"/>
      <c r="HX243" s="146"/>
      <c r="HY243" s="146"/>
      <c r="HZ243" s="146"/>
      <c r="IA243" s="146"/>
      <c r="IB243" s="146"/>
      <c r="IC243" s="146"/>
      <c r="ID243" s="146"/>
      <c r="IE243" s="146"/>
      <c r="IF243" s="146"/>
      <c r="IG243" s="146"/>
      <c r="IH243" s="146"/>
      <c r="II243" s="146"/>
      <c r="IJ243" s="146"/>
      <c r="IK243" s="146"/>
      <c r="IL243" s="146"/>
      <c r="IM243" s="146"/>
      <c r="IN243" s="146"/>
      <c r="IO243" s="146"/>
      <c r="IP243" s="146"/>
      <c r="IQ243" s="146"/>
      <c r="IR243" s="146"/>
      <c r="IS243" s="146"/>
      <c r="IT243" s="146"/>
      <c r="IU243" s="146"/>
      <c r="IV243" s="146"/>
      <c r="IW243" s="146"/>
    </row>
    <row r="244" spans="1:257" s="431" customFormat="1" x14ac:dyDescent="0.25">
      <c r="A244" s="146"/>
      <c r="B244" s="146"/>
      <c r="C244" s="146"/>
      <c r="D244" s="147"/>
      <c r="E244" s="148"/>
      <c r="F244" s="148"/>
      <c r="G244" s="148"/>
      <c r="H244" s="148"/>
      <c r="I244" s="148"/>
      <c r="J244" s="148"/>
      <c r="K244" s="148"/>
      <c r="L244" s="148"/>
      <c r="M244" s="148"/>
      <c r="N244" s="149"/>
      <c r="O244" s="150"/>
      <c r="P244" s="150"/>
      <c r="Q244" s="471"/>
      <c r="R244" s="234"/>
      <c r="S244" s="234"/>
      <c r="T244" s="234"/>
      <c r="U244" s="234"/>
      <c r="V244" s="234"/>
      <c r="W244" s="234"/>
    </row>
    <row r="245" spans="1:257" x14ac:dyDescent="0.25">
      <c r="Q245" s="471"/>
      <c r="R245" s="234"/>
      <c r="S245" s="234"/>
      <c r="T245" s="234"/>
      <c r="U245" s="234"/>
      <c r="V245" s="234"/>
      <c r="W245" s="234"/>
      <c r="X245" s="431"/>
      <c r="Y245" s="431"/>
      <c r="Z245" s="431"/>
      <c r="AA245" s="431"/>
      <c r="AB245" s="431"/>
      <c r="AC245" s="431"/>
      <c r="AD245" s="431"/>
      <c r="AE245" s="431"/>
      <c r="AF245" s="431"/>
      <c r="AG245" s="431"/>
      <c r="AH245" s="431"/>
      <c r="AI245" s="431"/>
      <c r="AJ245" s="431"/>
      <c r="AK245" s="431"/>
      <c r="AL245" s="431"/>
      <c r="AM245" s="431"/>
      <c r="AN245" s="431"/>
      <c r="AO245" s="431"/>
      <c r="AP245" s="431"/>
      <c r="AQ245" s="431"/>
      <c r="AR245" s="431"/>
      <c r="AS245" s="431"/>
      <c r="AT245" s="431"/>
      <c r="AU245" s="431"/>
      <c r="AV245" s="431"/>
      <c r="AW245" s="431"/>
      <c r="AX245" s="431"/>
      <c r="AY245" s="431"/>
      <c r="AZ245" s="431"/>
      <c r="BA245" s="431"/>
      <c r="BB245" s="431"/>
      <c r="BC245" s="431"/>
      <c r="BD245" s="431"/>
      <c r="BE245" s="431"/>
      <c r="BF245" s="431"/>
      <c r="BG245" s="431"/>
      <c r="BH245" s="431"/>
      <c r="BI245" s="431"/>
      <c r="BJ245" s="431"/>
      <c r="BK245" s="431"/>
      <c r="BL245" s="431"/>
      <c r="BM245" s="431"/>
      <c r="BN245" s="431"/>
      <c r="BO245" s="431"/>
      <c r="BP245" s="431"/>
      <c r="BQ245" s="431"/>
      <c r="BR245" s="431"/>
      <c r="BS245" s="431"/>
      <c r="BT245" s="431"/>
      <c r="BU245" s="431"/>
      <c r="BV245" s="431"/>
      <c r="BW245" s="431"/>
      <c r="BX245" s="431"/>
      <c r="BY245" s="431"/>
      <c r="BZ245" s="431"/>
      <c r="CA245" s="431"/>
      <c r="CB245" s="431"/>
      <c r="CC245" s="431"/>
      <c r="CD245" s="431"/>
      <c r="CE245" s="431"/>
      <c r="CF245" s="431"/>
      <c r="CG245" s="431"/>
      <c r="CH245" s="431"/>
      <c r="CI245" s="431"/>
      <c r="CJ245" s="431"/>
      <c r="CK245" s="431"/>
      <c r="CL245" s="431"/>
      <c r="CM245" s="431"/>
      <c r="CN245" s="431"/>
      <c r="CO245" s="431"/>
      <c r="CP245" s="431"/>
      <c r="CQ245" s="431"/>
      <c r="CR245" s="431"/>
      <c r="CS245" s="431"/>
      <c r="CT245" s="431"/>
      <c r="CU245" s="431"/>
      <c r="CV245" s="431"/>
      <c r="CW245" s="431"/>
      <c r="CX245" s="431"/>
      <c r="CY245" s="431"/>
      <c r="CZ245" s="431"/>
      <c r="DA245" s="431"/>
      <c r="DB245" s="431"/>
      <c r="DC245" s="431"/>
      <c r="DD245" s="431"/>
      <c r="DE245" s="431"/>
      <c r="DF245" s="431"/>
      <c r="DG245" s="431"/>
      <c r="DH245" s="431"/>
      <c r="DI245" s="431"/>
      <c r="DJ245" s="431"/>
      <c r="DK245" s="431"/>
      <c r="DL245" s="431"/>
      <c r="DM245" s="431"/>
      <c r="DN245" s="431"/>
      <c r="DO245" s="431"/>
      <c r="DP245" s="431"/>
      <c r="DQ245" s="431"/>
      <c r="DR245" s="431"/>
      <c r="DS245" s="431"/>
      <c r="DT245" s="431"/>
      <c r="DU245" s="431"/>
      <c r="DV245" s="431"/>
      <c r="DW245" s="431"/>
      <c r="DX245" s="431"/>
      <c r="DY245" s="431"/>
      <c r="DZ245" s="431"/>
      <c r="EA245" s="431"/>
      <c r="EB245" s="431"/>
      <c r="EC245" s="431"/>
      <c r="ED245" s="431"/>
      <c r="EE245" s="431"/>
      <c r="EF245" s="431"/>
      <c r="EG245" s="431"/>
      <c r="EH245" s="431"/>
      <c r="EI245" s="431"/>
      <c r="EJ245" s="431"/>
      <c r="EK245" s="431"/>
      <c r="EL245" s="431"/>
      <c r="EM245" s="431"/>
      <c r="EN245" s="431"/>
      <c r="EO245" s="431"/>
      <c r="EP245" s="431"/>
      <c r="EQ245" s="431"/>
      <c r="ER245" s="431"/>
      <c r="ES245" s="431"/>
      <c r="ET245" s="431"/>
      <c r="EU245" s="431"/>
      <c r="EV245" s="431"/>
      <c r="EW245" s="431"/>
      <c r="EX245" s="431"/>
      <c r="EY245" s="431"/>
      <c r="EZ245" s="431"/>
      <c r="FA245" s="431"/>
      <c r="FB245" s="431"/>
      <c r="FC245" s="431"/>
      <c r="FD245" s="431"/>
      <c r="FE245" s="431"/>
      <c r="FF245" s="431"/>
      <c r="FG245" s="431"/>
      <c r="FH245" s="431"/>
      <c r="FI245" s="431"/>
      <c r="FJ245" s="431"/>
      <c r="FK245" s="431"/>
      <c r="FL245" s="431"/>
      <c r="FM245" s="431"/>
      <c r="FN245" s="431"/>
      <c r="FO245" s="431"/>
      <c r="FP245" s="431"/>
      <c r="FQ245" s="431"/>
      <c r="FR245" s="431"/>
      <c r="FS245" s="431"/>
      <c r="FT245" s="431"/>
      <c r="FU245" s="431"/>
      <c r="FV245" s="431"/>
      <c r="FW245" s="431"/>
      <c r="FX245" s="431"/>
      <c r="FY245" s="431"/>
      <c r="FZ245" s="431"/>
      <c r="GA245" s="431"/>
      <c r="GB245" s="431"/>
      <c r="GC245" s="431"/>
      <c r="GD245" s="431"/>
      <c r="GE245" s="431"/>
      <c r="GF245" s="431"/>
      <c r="GG245" s="431"/>
      <c r="GH245" s="431"/>
      <c r="GI245" s="431"/>
      <c r="GJ245" s="431"/>
      <c r="GK245" s="431"/>
      <c r="GL245" s="431"/>
      <c r="GM245" s="431"/>
      <c r="GN245" s="431"/>
      <c r="GO245" s="431"/>
      <c r="GP245" s="431"/>
      <c r="GQ245" s="431"/>
      <c r="GR245" s="431"/>
      <c r="GS245" s="431"/>
      <c r="GT245" s="431"/>
      <c r="GU245" s="431"/>
      <c r="GV245" s="431"/>
      <c r="GW245" s="431"/>
      <c r="GX245" s="431"/>
      <c r="GY245" s="431"/>
      <c r="GZ245" s="431"/>
      <c r="HA245" s="431"/>
      <c r="HB245" s="431"/>
      <c r="HC245" s="431"/>
      <c r="HD245" s="431"/>
      <c r="HE245" s="431"/>
      <c r="HF245" s="431"/>
      <c r="HG245" s="431"/>
      <c r="HH245" s="431"/>
      <c r="HI245" s="431"/>
      <c r="HJ245" s="431"/>
      <c r="HK245" s="431"/>
      <c r="HL245" s="431"/>
      <c r="HM245" s="431"/>
      <c r="HN245" s="431"/>
      <c r="HO245" s="431"/>
      <c r="HP245" s="431"/>
      <c r="HQ245" s="431"/>
      <c r="HR245" s="431"/>
      <c r="HS245" s="431"/>
      <c r="HT245" s="431"/>
      <c r="HU245" s="431"/>
      <c r="HV245" s="431"/>
      <c r="HW245" s="431"/>
      <c r="HX245" s="431"/>
      <c r="HY245" s="431"/>
      <c r="HZ245" s="431"/>
      <c r="IA245" s="431"/>
      <c r="IB245" s="431"/>
      <c r="IC245" s="431"/>
      <c r="ID245" s="431"/>
      <c r="IE245" s="431"/>
      <c r="IF245" s="431"/>
      <c r="IG245" s="431"/>
      <c r="IH245" s="431"/>
      <c r="II245" s="431"/>
      <c r="IJ245" s="431"/>
      <c r="IK245" s="431"/>
      <c r="IL245" s="431"/>
      <c r="IM245" s="431"/>
      <c r="IN245" s="431"/>
      <c r="IO245" s="431"/>
      <c r="IP245" s="431"/>
      <c r="IQ245" s="431"/>
      <c r="IR245" s="431"/>
      <c r="IS245" s="431"/>
      <c r="IT245" s="431"/>
      <c r="IU245" s="431"/>
      <c r="IV245" s="431"/>
      <c r="IW245" s="431"/>
    </row>
    <row r="246" spans="1:257" x14ac:dyDescent="0.25">
      <c r="Q246" s="278"/>
      <c r="R246" s="234"/>
      <c r="S246" s="234"/>
      <c r="T246" s="234"/>
      <c r="U246" s="234"/>
      <c r="V246" s="234"/>
      <c r="W246" s="234"/>
      <c r="X246" s="431"/>
      <c r="Y246" s="431"/>
      <c r="Z246" s="431"/>
      <c r="AA246" s="431"/>
      <c r="AB246" s="431"/>
      <c r="AC246" s="431"/>
      <c r="AD246" s="431"/>
      <c r="AE246" s="431"/>
      <c r="AF246" s="431"/>
      <c r="AG246" s="431"/>
      <c r="AH246" s="431"/>
      <c r="AI246" s="431"/>
      <c r="AJ246" s="431"/>
      <c r="AK246" s="431"/>
      <c r="AL246" s="431"/>
      <c r="AM246" s="431"/>
      <c r="AN246" s="431"/>
      <c r="AO246" s="431"/>
      <c r="AP246" s="431"/>
      <c r="AQ246" s="431"/>
      <c r="AR246" s="431"/>
      <c r="AS246" s="431"/>
      <c r="AT246" s="431"/>
      <c r="AU246" s="431"/>
      <c r="AV246" s="431"/>
      <c r="AW246" s="431"/>
      <c r="AX246" s="431"/>
      <c r="AY246" s="431"/>
      <c r="AZ246" s="431"/>
      <c r="BA246" s="431"/>
      <c r="BB246" s="431"/>
      <c r="BC246" s="431"/>
      <c r="BD246" s="431"/>
      <c r="BE246" s="431"/>
      <c r="BF246" s="431"/>
      <c r="BG246" s="431"/>
      <c r="BH246" s="431"/>
      <c r="BI246" s="431"/>
      <c r="BJ246" s="431"/>
      <c r="BK246" s="431"/>
      <c r="BL246" s="431"/>
      <c r="BM246" s="431"/>
      <c r="BN246" s="431"/>
      <c r="BO246" s="431"/>
      <c r="BP246" s="431"/>
      <c r="BQ246" s="431"/>
      <c r="BR246" s="431"/>
      <c r="BS246" s="431"/>
      <c r="BT246" s="431"/>
      <c r="BU246" s="431"/>
      <c r="BV246" s="431"/>
      <c r="BW246" s="431"/>
      <c r="BX246" s="431"/>
      <c r="BY246" s="431"/>
      <c r="BZ246" s="431"/>
      <c r="CA246" s="431"/>
      <c r="CB246" s="431"/>
      <c r="CC246" s="431"/>
      <c r="CD246" s="431"/>
      <c r="CE246" s="431"/>
      <c r="CF246" s="431"/>
      <c r="CG246" s="431"/>
      <c r="CH246" s="431"/>
      <c r="CI246" s="431"/>
      <c r="CJ246" s="431"/>
      <c r="CK246" s="431"/>
      <c r="CL246" s="431"/>
      <c r="CM246" s="431"/>
      <c r="CN246" s="431"/>
      <c r="CO246" s="431"/>
      <c r="CP246" s="431"/>
      <c r="CQ246" s="431"/>
      <c r="CR246" s="431"/>
      <c r="CS246" s="431"/>
      <c r="CT246" s="431"/>
      <c r="CU246" s="431"/>
      <c r="CV246" s="431"/>
      <c r="CW246" s="431"/>
      <c r="CX246" s="431"/>
      <c r="CY246" s="431"/>
      <c r="CZ246" s="431"/>
      <c r="DA246" s="431"/>
      <c r="DB246" s="431"/>
      <c r="DC246" s="431"/>
      <c r="DD246" s="431"/>
      <c r="DE246" s="431"/>
      <c r="DF246" s="431"/>
      <c r="DG246" s="431"/>
      <c r="DH246" s="431"/>
      <c r="DI246" s="431"/>
      <c r="DJ246" s="431"/>
      <c r="DK246" s="431"/>
      <c r="DL246" s="431"/>
      <c r="DM246" s="431"/>
      <c r="DN246" s="431"/>
      <c r="DO246" s="431"/>
      <c r="DP246" s="431"/>
      <c r="DQ246" s="431"/>
      <c r="DR246" s="431"/>
      <c r="DS246" s="431"/>
      <c r="DT246" s="431"/>
      <c r="DU246" s="431"/>
      <c r="DV246" s="431"/>
      <c r="DW246" s="431"/>
      <c r="DX246" s="431"/>
      <c r="DY246" s="431"/>
      <c r="DZ246" s="431"/>
      <c r="EA246" s="431"/>
      <c r="EB246" s="431"/>
      <c r="EC246" s="431"/>
      <c r="ED246" s="431"/>
      <c r="EE246" s="431"/>
      <c r="EF246" s="431"/>
      <c r="EG246" s="431"/>
      <c r="EH246" s="431"/>
      <c r="EI246" s="431"/>
      <c r="EJ246" s="431"/>
      <c r="EK246" s="431"/>
      <c r="EL246" s="431"/>
      <c r="EM246" s="431"/>
      <c r="EN246" s="431"/>
      <c r="EO246" s="431"/>
      <c r="EP246" s="431"/>
      <c r="EQ246" s="431"/>
      <c r="ER246" s="431"/>
      <c r="ES246" s="431"/>
      <c r="ET246" s="431"/>
      <c r="EU246" s="431"/>
      <c r="EV246" s="431"/>
      <c r="EW246" s="431"/>
      <c r="EX246" s="431"/>
      <c r="EY246" s="431"/>
      <c r="EZ246" s="431"/>
      <c r="FA246" s="431"/>
      <c r="FB246" s="431"/>
      <c r="FC246" s="431"/>
      <c r="FD246" s="431"/>
      <c r="FE246" s="431"/>
      <c r="FF246" s="431"/>
      <c r="FG246" s="431"/>
      <c r="FH246" s="431"/>
      <c r="FI246" s="431"/>
      <c r="FJ246" s="431"/>
      <c r="FK246" s="431"/>
      <c r="FL246" s="431"/>
      <c r="FM246" s="431"/>
      <c r="FN246" s="431"/>
      <c r="FO246" s="431"/>
      <c r="FP246" s="431"/>
      <c r="FQ246" s="431"/>
      <c r="FR246" s="431"/>
      <c r="FS246" s="431"/>
      <c r="FT246" s="431"/>
      <c r="FU246" s="431"/>
      <c r="FV246" s="431"/>
      <c r="FW246" s="431"/>
      <c r="FX246" s="431"/>
      <c r="FY246" s="431"/>
      <c r="FZ246" s="431"/>
      <c r="GA246" s="431"/>
      <c r="GB246" s="431"/>
      <c r="GC246" s="431"/>
      <c r="GD246" s="431"/>
      <c r="GE246" s="431"/>
      <c r="GF246" s="431"/>
      <c r="GG246" s="431"/>
      <c r="GH246" s="431"/>
      <c r="GI246" s="431"/>
      <c r="GJ246" s="431"/>
      <c r="GK246" s="431"/>
      <c r="GL246" s="431"/>
      <c r="GM246" s="431"/>
      <c r="GN246" s="431"/>
      <c r="GO246" s="431"/>
      <c r="GP246" s="431"/>
      <c r="GQ246" s="431"/>
      <c r="GR246" s="431"/>
      <c r="GS246" s="431"/>
      <c r="GT246" s="431"/>
      <c r="GU246" s="431"/>
      <c r="GV246" s="431"/>
      <c r="GW246" s="431"/>
      <c r="GX246" s="431"/>
      <c r="GY246" s="431"/>
      <c r="GZ246" s="431"/>
      <c r="HA246" s="431"/>
      <c r="HB246" s="431"/>
      <c r="HC246" s="431"/>
      <c r="HD246" s="431"/>
      <c r="HE246" s="431"/>
      <c r="HF246" s="431"/>
      <c r="HG246" s="431"/>
      <c r="HH246" s="431"/>
      <c r="HI246" s="431"/>
      <c r="HJ246" s="431"/>
      <c r="HK246" s="431"/>
      <c r="HL246" s="431"/>
      <c r="HM246" s="431"/>
      <c r="HN246" s="431"/>
      <c r="HO246" s="431"/>
      <c r="HP246" s="431"/>
      <c r="HQ246" s="431"/>
      <c r="HR246" s="431"/>
      <c r="HS246" s="431"/>
      <c r="HT246" s="431"/>
      <c r="HU246" s="431"/>
      <c r="HV246" s="431"/>
      <c r="HW246" s="431"/>
      <c r="HX246" s="431"/>
      <c r="HY246" s="431"/>
      <c r="HZ246" s="431"/>
      <c r="IA246" s="431"/>
      <c r="IB246" s="431"/>
      <c r="IC246" s="431"/>
      <c r="ID246" s="431"/>
      <c r="IE246" s="431"/>
      <c r="IF246" s="431"/>
      <c r="IG246" s="431"/>
      <c r="IH246" s="431"/>
      <c r="II246" s="431"/>
      <c r="IJ246" s="431"/>
      <c r="IK246" s="431"/>
      <c r="IL246" s="431"/>
      <c r="IM246" s="431"/>
      <c r="IN246" s="431"/>
      <c r="IO246" s="431"/>
      <c r="IP246" s="431"/>
      <c r="IQ246" s="431"/>
      <c r="IR246" s="431"/>
      <c r="IS246" s="431"/>
      <c r="IT246" s="431"/>
      <c r="IU246" s="431"/>
      <c r="IV246" s="431"/>
      <c r="IW246" s="431"/>
    </row>
    <row r="247" spans="1:257" x14ac:dyDescent="0.25">
      <c r="Q247" s="278"/>
    </row>
    <row r="248" spans="1:257" x14ac:dyDescent="0.25">
      <c r="Q248" s="468"/>
    </row>
    <row r="249" spans="1:257" x14ac:dyDescent="0.25">
      <c r="Q249" s="468"/>
    </row>
    <row r="250" spans="1:257" x14ac:dyDescent="0.25">
      <c r="Q250" s="468"/>
    </row>
    <row r="251" spans="1:257" x14ac:dyDescent="0.25">
      <c r="Q251" s="468"/>
    </row>
    <row r="252" spans="1:257" x14ac:dyDescent="0.25">
      <c r="Q252" s="468"/>
    </row>
    <row r="253" spans="1:257" x14ac:dyDescent="0.25">
      <c r="Q253" s="468"/>
    </row>
    <row r="254" spans="1:257" x14ac:dyDescent="0.25">
      <c r="Q254" s="468"/>
    </row>
    <row r="255" spans="1:257" x14ac:dyDescent="0.25">
      <c r="Q255" s="468"/>
    </row>
    <row r="256" spans="1:257" x14ac:dyDescent="0.25">
      <c r="Q256" s="468"/>
    </row>
    <row r="257" spans="17:17" x14ac:dyDescent="0.25">
      <c r="Q257" s="468"/>
    </row>
    <row r="258" spans="17:17" x14ac:dyDescent="0.25">
      <c r="Q258" s="468"/>
    </row>
    <row r="259" spans="17:17" x14ac:dyDescent="0.25">
      <c r="Q259" s="468"/>
    </row>
    <row r="260" spans="17:17" x14ac:dyDescent="0.25">
      <c r="Q260" s="468"/>
    </row>
    <row r="261" spans="17:17" x14ac:dyDescent="0.25">
      <c r="Q261" s="468"/>
    </row>
    <row r="262" spans="17:17" x14ac:dyDescent="0.25">
      <c r="Q262" s="468"/>
    </row>
    <row r="263" spans="17:17" x14ac:dyDescent="0.25">
      <c r="Q263" s="468"/>
    </row>
    <row r="264" spans="17:17" x14ac:dyDescent="0.25">
      <c r="Q264" s="468"/>
    </row>
    <row r="265" spans="17:17" x14ac:dyDescent="0.25">
      <c r="Q265" s="468"/>
    </row>
    <row r="266" spans="17:17" x14ac:dyDescent="0.25">
      <c r="Q266" s="468"/>
    </row>
    <row r="267" spans="17:17" x14ac:dyDescent="0.25">
      <c r="Q267" s="468"/>
    </row>
    <row r="268" spans="17:17" x14ac:dyDescent="0.25">
      <c r="Q268" s="468"/>
    </row>
    <row r="269" spans="17:17" x14ac:dyDescent="0.25">
      <c r="Q269" s="468"/>
    </row>
    <row r="270" spans="17:17" x14ac:dyDescent="0.25">
      <c r="Q270" s="468"/>
    </row>
    <row r="271" spans="17:17" x14ac:dyDescent="0.25">
      <c r="Q271" s="468"/>
    </row>
    <row r="272" spans="17:17" x14ac:dyDescent="0.25">
      <c r="Q272" s="468"/>
    </row>
    <row r="273" spans="17:17" x14ac:dyDescent="0.25">
      <c r="Q273" s="468"/>
    </row>
    <row r="274" spans="17:17" x14ac:dyDescent="0.25">
      <c r="Q274" s="468"/>
    </row>
    <row r="275" spans="17:17" x14ac:dyDescent="0.25">
      <c r="Q275" s="468"/>
    </row>
    <row r="276" spans="17:17" x14ac:dyDescent="0.25">
      <c r="Q276" s="468"/>
    </row>
    <row r="277" spans="17:17" x14ac:dyDescent="0.25">
      <c r="Q277" s="468"/>
    </row>
    <row r="278" spans="17:17" x14ac:dyDescent="0.25">
      <c r="Q278" s="468"/>
    </row>
    <row r="279" spans="17:17" x14ac:dyDescent="0.25">
      <c r="Q279" s="468"/>
    </row>
  </sheetData>
  <mergeCells count="62">
    <mergeCell ref="B7:P7"/>
    <mergeCell ref="A1:P1"/>
    <mergeCell ref="B3:P3"/>
    <mergeCell ref="B4:P4"/>
    <mergeCell ref="B5:P5"/>
    <mergeCell ref="B6:P6"/>
    <mergeCell ref="A27:P27"/>
    <mergeCell ref="B8:P8"/>
    <mergeCell ref="B9:P9"/>
    <mergeCell ref="A17:P17"/>
    <mergeCell ref="B19:B20"/>
    <mergeCell ref="C19:C20"/>
    <mergeCell ref="D19:D20"/>
    <mergeCell ref="E19:N19"/>
    <mergeCell ref="O19:O20"/>
    <mergeCell ref="P19:P20"/>
    <mergeCell ref="A21:P21"/>
    <mergeCell ref="A22:O22"/>
    <mergeCell ref="E23:N23"/>
    <mergeCell ref="A24:O24"/>
    <mergeCell ref="E25:N25"/>
    <mergeCell ref="E70:N70"/>
    <mergeCell ref="E29:N29"/>
    <mergeCell ref="E32:N32"/>
    <mergeCell ref="E34:N34"/>
    <mergeCell ref="A51:O51"/>
    <mergeCell ref="A54:O54"/>
    <mergeCell ref="A57:P57"/>
    <mergeCell ref="A61:O61"/>
    <mergeCell ref="R61:R67"/>
    <mergeCell ref="Q62:Q67"/>
    <mergeCell ref="E66:N66"/>
    <mergeCell ref="A69:P69"/>
    <mergeCell ref="E108:N108"/>
    <mergeCell ref="E71:N71"/>
    <mergeCell ref="A73:O73"/>
    <mergeCell ref="A75:O75"/>
    <mergeCell ref="A80:O80"/>
    <mergeCell ref="E88:N88"/>
    <mergeCell ref="A92:O92"/>
    <mergeCell ref="A95:O95"/>
    <mergeCell ref="E97:N97"/>
    <mergeCell ref="A102:P102"/>
    <mergeCell ref="A106:P106"/>
    <mergeCell ref="A107:P107"/>
    <mergeCell ref="E138:N138"/>
    <mergeCell ref="E109:N109"/>
    <mergeCell ref="A112:P112"/>
    <mergeCell ref="E114:N114"/>
    <mergeCell ref="A123:D123"/>
    <mergeCell ref="A127:D127"/>
    <mergeCell ref="A132:P132"/>
    <mergeCell ref="E133:N133"/>
    <mergeCell ref="E134:N134"/>
    <mergeCell ref="E135:N135"/>
    <mergeCell ref="E136:N136"/>
    <mergeCell ref="E137:N137"/>
    <mergeCell ref="E139:N139"/>
    <mergeCell ref="E140:N140"/>
    <mergeCell ref="E141:N141"/>
    <mergeCell ref="A142:D142"/>
    <mergeCell ref="E142:N142"/>
  </mergeCells>
  <printOptions horizontalCentered="1"/>
  <pageMargins left="0.39370078740157483" right="0.39370078740157483" top="0.39370078740157483" bottom="0.39370078740157483" header="0.31496062992125984" footer="0.31496062992125984"/>
  <pageSetup paperSize="8" scale="54" fitToHeight="5" orientation="portrait" r:id="rId1"/>
  <headerFooter>
    <oddFooter>&amp;C &amp;F&amp;RPage &amp;P</oddFooter>
    <firstFooter>&amp;Cpage 3</firstFooter>
  </headerFooter>
  <rowBreaks count="4" manualBreakCount="4">
    <brk id="26" max="16383" man="1"/>
    <brk id="35" max="16383" man="1"/>
    <brk id="50" max="16383" man="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21"/>
  <sheetViews>
    <sheetView zoomScaleNormal="100" workbookViewId="0">
      <selection activeCell="F9" sqref="F9"/>
    </sheetView>
  </sheetViews>
  <sheetFormatPr baseColWidth="10" defaultRowHeight="15" x14ac:dyDescent="0.25"/>
  <cols>
    <col min="1" max="1" width="3.140625" bestFit="1" customWidth="1"/>
    <col min="2" max="2" width="60.5703125" customWidth="1"/>
    <col min="3" max="3" width="66.7109375" customWidth="1"/>
    <col min="4" max="4" width="21.28515625" bestFit="1" customWidth="1"/>
    <col min="5" max="5" width="13.85546875" customWidth="1"/>
    <col min="6" max="6" width="12.5703125" style="89" bestFit="1" customWidth="1"/>
    <col min="8" max="8" width="7.42578125" bestFit="1" customWidth="1"/>
  </cols>
  <sheetData>
    <row r="1" spans="1:8" x14ac:dyDescent="0.25">
      <c r="A1" s="93" t="s">
        <v>90</v>
      </c>
      <c r="B1" s="93" t="s">
        <v>91</v>
      </c>
      <c r="C1" s="93" t="s">
        <v>92</v>
      </c>
      <c r="D1" s="133" t="s">
        <v>143</v>
      </c>
      <c r="E1" s="134"/>
      <c r="F1" s="135"/>
      <c r="G1" s="136"/>
      <c r="H1" s="137"/>
    </row>
    <row r="2" spans="1:8" ht="45" x14ac:dyDescent="0.25">
      <c r="A2" s="92">
        <v>1</v>
      </c>
      <c r="B2" s="92" t="s">
        <v>93</v>
      </c>
      <c r="C2" s="92" t="s">
        <v>100</v>
      </c>
      <c r="D2" s="94"/>
      <c r="E2" s="95"/>
      <c r="F2" s="96"/>
      <c r="G2" s="97"/>
      <c r="H2" s="98"/>
    </row>
    <row r="3" spans="1:8" ht="45" x14ac:dyDescent="0.25">
      <c r="A3" s="92">
        <v>2</v>
      </c>
      <c r="B3" s="92" t="s">
        <v>94</v>
      </c>
      <c r="C3" s="92" t="s">
        <v>98</v>
      </c>
      <c r="D3" s="94"/>
      <c r="E3" s="95"/>
      <c r="F3" s="96"/>
      <c r="G3" s="97"/>
      <c r="H3" s="98"/>
    </row>
    <row r="4" spans="1:8" s="138" customFormat="1" ht="60" x14ac:dyDescent="0.25">
      <c r="A4" s="92">
        <v>3</v>
      </c>
      <c r="B4" s="92" t="s">
        <v>102</v>
      </c>
      <c r="C4" s="92" t="s">
        <v>103</v>
      </c>
      <c r="D4" s="99"/>
      <c r="E4" s="100"/>
      <c r="F4" s="101"/>
      <c r="G4" s="102"/>
      <c r="H4" s="103"/>
    </row>
    <row r="5" spans="1:8" ht="81.75" customHeight="1" x14ac:dyDescent="0.25">
      <c r="A5" s="132">
        <v>4</v>
      </c>
      <c r="B5" s="132" t="s">
        <v>141</v>
      </c>
      <c r="C5" s="696" t="s">
        <v>144</v>
      </c>
      <c r="D5" s="139" t="s">
        <v>104</v>
      </c>
      <c r="E5" s="140" t="s">
        <v>108</v>
      </c>
      <c r="F5" s="140" t="s">
        <v>105</v>
      </c>
      <c r="G5" s="140" t="s">
        <v>106</v>
      </c>
      <c r="H5" s="141" t="s">
        <v>107</v>
      </c>
    </row>
    <row r="6" spans="1:8" ht="75" x14ac:dyDescent="0.25">
      <c r="A6" s="142"/>
      <c r="B6" s="142"/>
      <c r="C6" s="697"/>
      <c r="D6" s="139" t="s">
        <v>104</v>
      </c>
      <c r="E6" s="140" t="s">
        <v>109</v>
      </c>
      <c r="F6" s="140" t="s">
        <v>105</v>
      </c>
      <c r="G6" s="140" t="s">
        <v>106</v>
      </c>
      <c r="H6" s="141" t="s">
        <v>110</v>
      </c>
    </row>
    <row r="7" spans="1:8" ht="120" x14ac:dyDescent="0.25">
      <c r="A7" s="142">
        <v>5</v>
      </c>
      <c r="B7" s="132" t="s">
        <v>145</v>
      </c>
      <c r="C7" s="143" t="s">
        <v>146</v>
      </c>
      <c r="D7" s="139" t="s">
        <v>104</v>
      </c>
      <c r="E7" s="140" t="s">
        <v>109</v>
      </c>
      <c r="F7" s="140" t="s">
        <v>105</v>
      </c>
      <c r="G7" s="140" t="s">
        <v>106</v>
      </c>
      <c r="H7" s="141" t="s">
        <v>147</v>
      </c>
    </row>
    <row r="8" spans="1:8" ht="45" x14ac:dyDescent="0.25">
      <c r="A8" s="92">
        <v>6</v>
      </c>
      <c r="B8" s="92" t="s">
        <v>95</v>
      </c>
      <c r="C8" s="93" t="s">
        <v>99</v>
      </c>
      <c r="D8" s="94"/>
      <c r="E8" s="95"/>
      <c r="F8" s="96"/>
      <c r="G8" s="97"/>
      <c r="H8" s="98"/>
    </row>
    <row r="9" spans="1:8" ht="119.25" customHeight="1" x14ac:dyDescent="0.25">
      <c r="A9" s="142">
        <v>7</v>
      </c>
      <c r="B9" s="92" t="s">
        <v>101</v>
      </c>
      <c r="C9" s="92" t="s">
        <v>136</v>
      </c>
      <c r="D9" s="94"/>
      <c r="E9" s="95"/>
      <c r="F9" s="96"/>
      <c r="G9" s="97"/>
      <c r="H9" s="98"/>
    </row>
    <row r="10" spans="1:8" ht="78" customHeight="1" x14ac:dyDescent="0.25">
      <c r="A10" s="92">
        <v>8</v>
      </c>
      <c r="B10" s="92" t="s">
        <v>96</v>
      </c>
      <c r="C10" s="92" t="s">
        <v>111</v>
      </c>
      <c r="D10" s="94"/>
      <c r="E10" s="95"/>
      <c r="F10" s="96"/>
      <c r="G10" s="97"/>
      <c r="H10" s="98"/>
    </row>
    <row r="11" spans="1:8" ht="45" x14ac:dyDescent="0.25">
      <c r="A11" s="142">
        <v>9</v>
      </c>
      <c r="B11" s="92" t="s">
        <v>112</v>
      </c>
      <c r="C11" s="93" t="s">
        <v>113</v>
      </c>
      <c r="D11" s="94"/>
      <c r="E11" s="95"/>
      <c r="F11" s="96"/>
      <c r="G11" s="97"/>
      <c r="H11" s="98"/>
    </row>
    <row r="12" spans="1:8" ht="45" x14ac:dyDescent="0.25">
      <c r="A12" s="92">
        <v>10</v>
      </c>
      <c r="B12" s="92" t="s">
        <v>114</v>
      </c>
      <c r="C12" s="93" t="s">
        <v>123</v>
      </c>
      <c r="D12" s="94"/>
      <c r="E12" s="95"/>
      <c r="F12" s="96"/>
      <c r="G12" s="97"/>
      <c r="H12" s="98"/>
    </row>
    <row r="13" spans="1:8" ht="75" x14ac:dyDescent="0.25">
      <c r="A13" s="142">
        <v>11</v>
      </c>
      <c r="B13" s="92" t="s">
        <v>115</v>
      </c>
      <c r="C13" s="92" t="s">
        <v>116</v>
      </c>
      <c r="D13" s="94"/>
      <c r="E13" s="95"/>
      <c r="F13" s="96"/>
      <c r="G13" s="97"/>
      <c r="H13" s="98"/>
    </row>
    <row r="14" spans="1:8" ht="75" x14ac:dyDescent="0.25">
      <c r="A14" s="92">
        <v>12</v>
      </c>
      <c r="B14" s="92" t="s">
        <v>117</v>
      </c>
      <c r="C14" s="93" t="s">
        <v>118</v>
      </c>
      <c r="D14" s="94"/>
      <c r="E14" s="95"/>
      <c r="F14" s="96"/>
      <c r="G14" s="97"/>
      <c r="H14" s="98"/>
    </row>
    <row r="15" spans="1:8" ht="45" x14ac:dyDescent="0.25">
      <c r="A15" s="142">
        <v>13</v>
      </c>
      <c r="B15" s="92" t="s">
        <v>119</v>
      </c>
      <c r="C15" s="93" t="s">
        <v>120</v>
      </c>
      <c r="D15" s="94"/>
      <c r="E15" s="95"/>
      <c r="F15" s="96"/>
      <c r="G15" s="97"/>
      <c r="H15" s="98"/>
    </row>
    <row r="16" spans="1:8" ht="210" x14ac:dyDescent="0.25">
      <c r="A16" s="92">
        <v>14</v>
      </c>
      <c r="B16" s="92" t="s">
        <v>121</v>
      </c>
      <c r="C16" s="94" t="s">
        <v>122</v>
      </c>
      <c r="D16" s="133"/>
      <c r="E16" s="134"/>
      <c r="F16" s="135"/>
      <c r="G16" s="136"/>
      <c r="H16" s="137"/>
    </row>
    <row r="17" spans="1:8" ht="60" x14ac:dyDescent="0.25">
      <c r="A17" s="142">
        <v>15</v>
      </c>
      <c r="B17" s="88" t="s">
        <v>137</v>
      </c>
      <c r="C17" s="129" t="s">
        <v>138</v>
      </c>
      <c r="D17" s="129"/>
      <c r="E17" s="130"/>
      <c r="F17" s="90"/>
      <c r="G17" s="90"/>
      <c r="H17" s="131"/>
    </row>
    <row r="18" spans="1:8" x14ac:dyDescent="0.25">
      <c r="A18" s="87"/>
      <c r="B18" s="87"/>
      <c r="C18" s="87"/>
      <c r="D18" s="87"/>
      <c r="E18" s="87"/>
    </row>
    <row r="19" spans="1:8" x14ac:dyDescent="0.25">
      <c r="A19" s="87"/>
      <c r="B19" s="87"/>
      <c r="C19" s="87"/>
      <c r="D19" s="87"/>
      <c r="E19" s="87"/>
    </row>
    <row r="20" spans="1:8" x14ac:dyDescent="0.25">
      <c r="A20" s="87"/>
      <c r="B20" s="87"/>
      <c r="C20" s="87"/>
      <c r="D20" s="87"/>
      <c r="E20" s="87"/>
    </row>
    <row r="21" spans="1:8" x14ac:dyDescent="0.25">
      <c r="A21" s="87"/>
      <c r="B21" s="87"/>
      <c r="C21" s="87"/>
      <c r="D21" s="87"/>
      <c r="E21" s="87"/>
    </row>
  </sheetData>
  <mergeCells count="1">
    <mergeCell ref="C5:C6"/>
  </mergeCell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0" tint="-0.499984740745262"/>
  </sheetPr>
  <dimension ref="A1:B8"/>
  <sheetViews>
    <sheetView zoomScaleNormal="100" workbookViewId="0"/>
  </sheetViews>
  <sheetFormatPr baseColWidth="10" defaultRowHeight="15" x14ac:dyDescent="0.25"/>
  <cols>
    <col min="1" max="1" width="32.85546875" bestFit="1" customWidth="1"/>
    <col min="2" max="2" width="40.5703125" customWidth="1"/>
  </cols>
  <sheetData>
    <row r="1" spans="1:2" ht="37.5" customHeight="1" x14ac:dyDescent="0.25">
      <c r="A1" s="78" t="s">
        <v>85</v>
      </c>
      <c r="B1" s="82">
        <f>Budget!B4</f>
        <v>0</v>
      </c>
    </row>
    <row r="2" spans="1:2" ht="37.5" customHeight="1" x14ac:dyDescent="0.25">
      <c r="A2" s="78" t="s">
        <v>87</v>
      </c>
      <c r="B2" s="79">
        <f>Budget!B7:E7</f>
        <v>0</v>
      </c>
    </row>
    <row r="3" spans="1:2" ht="37.5" customHeight="1" x14ac:dyDescent="0.25">
      <c r="A3" s="78" t="s">
        <v>88</v>
      </c>
      <c r="B3" s="79">
        <f>Budget!B8:E8</f>
        <v>0</v>
      </c>
    </row>
    <row r="4" spans="1:2" ht="37.5" customHeight="1" x14ac:dyDescent="0.25">
      <c r="A4" s="80" t="s">
        <v>75</v>
      </c>
      <c r="B4" s="81">
        <f>Budget!B75</f>
        <v>0</v>
      </c>
    </row>
    <row r="5" spans="1:2" ht="37.5" customHeight="1" x14ac:dyDescent="0.25">
      <c r="A5" s="80" t="s">
        <v>86</v>
      </c>
      <c r="B5" s="81">
        <f>Budget!D108</f>
        <v>0</v>
      </c>
    </row>
    <row r="6" spans="1:2" ht="37.5" customHeight="1" x14ac:dyDescent="0.25">
      <c r="A6" s="78" t="s">
        <v>89</v>
      </c>
      <c r="B6" s="78" t="e">
        <f>IF(Budget!#REF!="","NON","OUI")</f>
        <v>#REF!</v>
      </c>
    </row>
    <row r="7" spans="1:2" ht="37.5" customHeight="1" x14ac:dyDescent="0.25">
      <c r="A7" s="78" t="s">
        <v>74</v>
      </c>
      <c r="B7" s="78" t="str">
        <f>IF(Budget!B73&lt;=Budget!E35*0.1,"OK","ERREUR")</f>
        <v>OK</v>
      </c>
    </row>
    <row r="8" spans="1:2" ht="37.5" customHeight="1" x14ac:dyDescent="0.25">
      <c r="A8" s="78" t="s">
        <v>97</v>
      </c>
      <c r="B8" s="80" t="str">
        <f ca="1">IF(TODAY()-"15/01/2021"&lt;0,"","Il s'agit de la grille des AAP 2020. Veuillez utiliser la grille de l'année.")</f>
        <v>Il s'agit de la grille des AAP 2020. Veuillez utiliser la grille de l'année.</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Budget</vt:lpstr>
      <vt:lpstr>Métiers recherche clinique</vt:lpstr>
      <vt:lpstr>Coûts salariaux EPS</vt:lpstr>
      <vt:lpstr>surcoûts</vt:lpstr>
      <vt:lpstr>FAQ</vt:lpstr>
      <vt:lpstr>Feuil1</vt:lpstr>
      <vt:lpstr>RappelData</vt:lpstr>
      <vt:lpstr>surcoûts!Impression_des_titres</vt:lpstr>
      <vt:lpstr>Budget!Zone_d_impression</vt:lpstr>
      <vt:lpstr>'Métiers recherche clinique'!Zone_d_impression</vt:lpstr>
      <vt:lpstr>RappelData!Zone_d_impression</vt:lpstr>
      <vt:lpstr>surcoûts!Zone_d_impression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2021-08-20T13:39:08Z</dcterms:modified>
</cp:coreProperties>
</file>